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240" windowWidth="12120" windowHeight="8940" activeTab="1"/>
  </bookViews>
  <sheets>
    <sheet name="Лист1" sheetId="1" r:id="rId1"/>
    <sheet name="Лист2" sheetId="2" r:id="rId2"/>
    <sheet name="ФОРМА №2 " sheetId="3" r:id="rId3"/>
  </sheets>
  <externalReferences>
    <externalReference r:id="rId6"/>
    <externalReference r:id="rId7"/>
  </externalReferences>
  <definedNames>
    <definedName name="_xlnm.Print_Area" localSheetId="1">'Лист2'!$A$1:$A$80</definedName>
    <definedName name="_xlnm.Print_Area" localSheetId="2">'ФОРМА №2 '!$A$1:$S$681</definedName>
  </definedNames>
  <calcPr fullCalcOnLoad="1"/>
</workbook>
</file>

<file path=xl/comments3.xml><?xml version="1.0" encoding="utf-8"?>
<comments xmlns="http://schemas.openxmlformats.org/spreadsheetml/2006/main">
  <authors>
    <author>Пользователь</author>
  </authors>
  <commentList>
    <comment ref="B506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<sst xmlns="http://schemas.openxmlformats.org/spreadsheetml/2006/main" count="1345" uniqueCount="330">
  <si>
    <t>Районный коэффициент, руб.</t>
  </si>
  <si>
    <t>Надбавка за выслугу лет</t>
  </si>
  <si>
    <t>Повышение в связи с опасными для здоровья и особо тяжелыми условиями труда</t>
  </si>
  <si>
    <t xml:space="preserve"> Выплаты, установленные федеральными законами</t>
  </si>
  <si>
    <t>Итого месячный фонд заработной платы по тарификации, руб.</t>
  </si>
  <si>
    <t>%</t>
  </si>
  <si>
    <t>№</t>
  </si>
  <si>
    <t>руб.</t>
  </si>
  <si>
    <t>Итого</t>
  </si>
  <si>
    <t>Повышения к окладу специалистам учреждений, расположенных в сельской местности</t>
  </si>
  <si>
    <t>Общий итог</t>
  </si>
  <si>
    <t>акушерка</t>
  </si>
  <si>
    <t>санитарка</t>
  </si>
  <si>
    <t>итого</t>
  </si>
  <si>
    <t>общий итог</t>
  </si>
  <si>
    <t>фельдшер</t>
  </si>
  <si>
    <t>архивариус</t>
  </si>
  <si>
    <t xml:space="preserve">итого </t>
  </si>
  <si>
    <t>эндоскопический кабинет</t>
  </si>
  <si>
    <t>лаборант</t>
  </si>
  <si>
    <t>начальник АСУ</t>
  </si>
  <si>
    <t>водитель</t>
  </si>
  <si>
    <t>повар</t>
  </si>
  <si>
    <t>грузчик</t>
  </si>
  <si>
    <t>дворник</t>
  </si>
  <si>
    <t>зубной врач</t>
  </si>
  <si>
    <t>Объем работы (1, 0,75; 0,5; 0,25)</t>
  </si>
  <si>
    <t>Оклад,          руб.</t>
  </si>
  <si>
    <t>специалист по кадрам</t>
  </si>
  <si>
    <t>электромонтер</t>
  </si>
  <si>
    <t>коэффициент</t>
  </si>
  <si>
    <t>главный врач</t>
  </si>
  <si>
    <t>заведующий хозяйством</t>
  </si>
  <si>
    <t>Утверждено</t>
  </si>
  <si>
    <t>Штатное расписание</t>
  </si>
  <si>
    <t>Штат в количестве</t>
  </si>
  <si>
    <t>Приказом главного врача ГБУЗ "Ташлинская РБ"</t>
  </si>
  <si>
    <t>наименование структурного подразделения</t>
  </si>
  <si>
    <t>аппарат управления</t>
  </si>
  <si>
    <t>терапевтическое отделение</t>
  </si>
  <si>
    <t>акушерское отделение</t>
  </si>
  <si>
    <t>инфекционное отделение</t>
  </si>
  <si>
    <t>отделение анестезиологии и реанимации</t>
  </si>
  <si>
    <t>хирургическое отделение</t>
  </si>
  <si>
    <t>педиатрическое отделение</t>
  </si>
  <si>
    <t>общебольничный персонал</t>
  </si>
  <si>
    <t>поликлиническое отделение</t>
  </si>
  <si>
    <t>детская поликлиника</t>
  </si>
  <si>
    <t>приемное отделение</t>
  </si>
  <si>
    <t>внутрибольничная аптека</t>
  </si>
  <si>
    <t>клинико-диагностическая лаборатория</t>
  </si>
  <si>
    <t>рентгенкабинет</t>
  </si>
  <si>
    <t>зубопротезный кабинет</t>
  </si>
  <si>
    <t>бухгалтерия</t>
  </si>
  <si>
    <t>всего</t>
  </si>
  <si>
    <t>начальник отдела кадров</t>
  </si>
  <si>
    <t>заместитель главного врача по медицинской части</t>
  </si>
  <si>
    <t>заместитель главного врача по экспертизе временной нетрудоспособности</t>
  </si>
  <si>
    <t>главный бухгалтер</t>
  </si>
  <si>
    <t>старшая медицинская сестра</t>
  </si>
  <si>
    <t>медицинская сестра процедурной</t>
  </si>
  <si>
    <t>медицинская сестра палатная</t>
  </si>
  <si>
    <t>Наименование должности</t>
  </si>
  <si>
    <t>старшая акушерка</t>
  </si>
  <si>
    <t>медицинская сестра -анестезист</t>
  </si>
  <si>
    <t>операционная медицинская сестра</t>
  </si>
  <si>
    <t>главный медицинский брат</t>
  </si>
  <si>
    <t xml:space="preserve">медицинская сестра диетическая </t>
  </si>
  <si>
    <t>медицинский дезинфектор</t>
  </si>
  <si>
    <t>медицинская сестра ДДОУ</t>
  </si>
  <si>
    <t>медицинская сестра  по массажу</t>
  </si>
  <si>
    <t>медицинская сестра  по физиотерапии</t>
  </si>
  <si>
    <t>физиотерапевтическое отделение</t>
  </si>
  <si>
    <t>акушерка смотрового кабинета</t>
  </si>
  <si>
    <t>медицинская сестра</t>
  </si>
  <si>
    <t>гардеробщица (сезонно)</t>
  </si>
  <si>
    <t>фельдшер по приему вызовов</t>
  </si>
  <si>
    <t>врач функциональной диагностики</t>
  </si>
  <si>
    <t>фельдшер-лаборант</t>
  </si>
  <si>
    <t>медицинский статистик</t>
  </si>
  <si>
    <t>медицинская сестра стерилизационной</t>
  </si>
  <si>
    <t>бухгалтер 1 категории</t>
  </si>
  <si>
    <t>уборщица служебных помещений</t>
  </si>
  <si>
    <t>оператор котельной</t>
  </si>
  <si>
    <t>уборщик служебных помещений</t>
  </si>
  <si>
    <t xml:space="preserve">уборщик служебных помещений </t>
  </si>
  <si>
    <t xml:space="preserve">государственное бюджетное учреждение здравоохраненения </t>
  </si>
  <si>
    <t>"Ташлинская районная больница"</t>
  </si>
  <si>
    <t>отделение анестезиологии- реанимации</t>
  </si>
  <si>
    <t>отделение анестезиологии-реанимации</t>
  </si>
  <si>
    <r>
      <t xml:space="preserve">       </t>
    </r>
    <r>
      <rPr>
        <b/>
        <sz val="9"/>
        <rFont val="Arial"/>
        <family val="2"/>
      </rPr>
      <t>СТАЦИОНАР</t>
    </r>
  </si>
  <si>
    <t>врач-детский хирург</t>
  </si>
  <si>
    <t>фельдшер школы</t>
  </si>
  <si>
    <t>помощник врача эпидемиолога</t>
  </si>
  <si>
    <t>аппараратчик приготовления хлорсодержащих растворов (аналит)</t>
  </si>
  <si>
    <t>инструктор по гигиеническому воспитанию</t>
  </si>
  <si>
    <t>специалист по гражданской обороне и чрезвычайным ситуациям</t>
  </si>
  <si>
    <t>инструкторо по лечебной физкультуре</t>
  </si>
  <si>
    <t>поликлиническое отделение (бюджет)</t>
  </si>
  <si>
    <t>медицинская сестра  перевязочной хирургического кабинета</t>
  </si>
  <si>
    <t>медицинская сестра хирургического кабинета</t>
  </si>
  <si>
    <t>медицинская сестра инфекционного кабинета</t>
  </si>
  <si>
    <t>медицинская сестра  неврологического кабинета</t>
  </si>
  <si>
    <t xml:space="preserve">медицинская сестра зубоврачебного кабинета </t>
  </si>
  <si>
    <t>медицинская сестра  стоматологического хирургического кабинета</t>
  </si>
  <si>
    <t>медицинская сестра  офтальмологического кабинета</t>
  </si>
  <si>
    <t xml:space="preserve">медицинская сестра доврачебного кабинета </t>
  </si>
  <si>
    <t>поликлиническое отделение (бюджет</t>
  </si>
  <si>
    <t xml:space="preserve">медицинская сестра участковая туберкулезного кабинета </t>
  </si>
  <si>
    <t xml:space="preserve">медицинская сестра дерматовенерологического кабинета </t>
  </si>
  <si>
    <t>медицинская сестра онкологического кабинета</t>
  </si>
  <si>
    <t>медицинская сестра эндокринологического кабинета</t>
  </si>
  <si>
    <t>фельдшер мобильной медицинской бригады</t>
  </si>
  <si>
    <t>заведующий-врач скорой медицинской помощи</t>
  </si>
  <si>
    <t>отделение скорой помощи</t>
  </si>
  <si>
    <t>отделение скорой медицинской помощи</t>
  </si>
  <si>
    <t>отделение скорой медицинской  помощи</t>
  </si>
  <si>
    <t xml:space="preserve">заведующая </t>
  </si>
  <si>
    <t xml:space="preserve">оператор компьютерной техники </t>
  </si>
  <si>
    <t>кабинет ультразвуковой диагностики</t>
  </si>
  <si>
    <t>врач ультразвуковой диагностики</t>
  </si>
  <si>
    <t>кабинет функциональной диагностики</t>
  </si>
  <si>
    <t>заведующий-врач клинической лабораторной диагностики</t>
  </si>
  <si>
    <t>врач клинической лабораторной диагностики</t>
  </si>
  <si>
    <t>фельдшер-лаборант (инф.мат)</t>
  </si>
  <si>
    <t>рентгенолаборант</t>
  </si>
  <si>
    <t>стерилизационное отделение</t>
  </si>
  <si>
    <t xml:space="preserve">бухгалтерия </t>
  </si>
  <si>
    <t>инженер-программист</t>
  </si>
  <si>
    <t>юрисконсульт</t>
  </si>
  <si>
    <t>заведующий складом</t>
  </si>
  <si>
    <t xml:space="preserve">машинист по стирке белья </t>
  </si>
  <si>
    <t>слесарь-сантехник</t>
  </si>
  <si>
    <t>помощник повара</t>
  </si>
  <si>
    <t>уборщик территории</t>
  </si>
  <si>
    <t>Калининская амбулатория</t>
  </si>
  <si>
    <t xml:space="preserve">медицинская сестра участковая педиатрического участка </t>
  </si>
  <si>
    <t xml:space="preserve">медицинская сестра участковая терапевтического участка </t>
  </si>
  <si>
    <t xml:space="preserve">медицинская сестра ппроцедурной </t>
  </si>
  <si>
    <t>медицинская сестра  палатная</t>
  </si>
  <si>
    <t>Придолинный ФАП</t>
  </si>
  <si>
    <t xml:space="preserve">медицинская сестра </t>
  </si>
  <si>
    <t>пункт скорой медицинской  помощи Магнитостроевской амбулатории</t>
  </si>
  <si>
    <t>пункт скорой медицинской помощи Магнитостроевской амбулатории</t>
  </si>
  <si>
    <t xml:space="preserve">медицинская сестра врача общей практики </t>
  </si>
  <si>
    <t xml:space="preserve">медицинская сестра палатная </t>
  </si>
  <si>
    <t>Алексеевский ФАП</t>
  </si>
  <si>
    <t>заведующий-фельдшер</t>
  </si>
  <si>
    <t>Болдыревский ФАП</t>
  </si>
  <si>
    <t>Буренинский ФАП</t>
  </si>
  <si>
    <t>Башировский ФАП</t>
  </si>
  <si>
    <t>ФАП отделения № 1 п.Восходящий</t>
  </si>
  <si>
    <t xml:space="preserve">заведующий-фельдшер </t>
  </si>
  <si>
    <t>Вязовский ФАП</t>
  </si>
  <si>
    <t>Жирновский ФАП</t>
  </si>
  <si>
    <t>Жигалинский ФАП</t>
  </si>
  <si>
    <t xml:space="preserve">заведующая-медицинская сестра </t>
  </si>
  <si>
    <t>Зареченский ФАП</t>
  </si>
  <si>
    <t>ФАП отделения № 2 п.Зерновой</t>
  </si>
  <si>
    <t>Западный ФАП</t>
  </si>
  <si>
    <t>Иртекский ФАП</t>
  </si>
  <si>
    <t>Кинделинский ФАП</t>
  </si>
  <si>
    <t>Каменно-Имангуловский ФАП</t>
  </si>
  <si>
    <t>Кузьминский ФАП</t>
  </si>
  <si>
    <t>Курташинский ФАП</t>
  </si>
  <si>
    <t>Коммунарский ФАП</t>
  </si>
  <si>
    <t>Кандалинцевский ФАП</t>
  </si>
  <si>
    <t>Луговской ФАП</t>
  </si>
  <si>
    <t>Мирошкинский ФАП</t>
  </si>
  <si>
    <t>Майский ФАП</t>
  </si>
  <si>
    <t>Новокаменский ФАП</t>
  </si>
  <si>
    <t>Новосельновский ФАП</t>
  </si>
  <si>
    <t>Прокуроновский ФАП</t>
  </si>
  <si>
    <t>Пустобаевский ФАП</t>
  </si>
  <si>
    <t>Ранневский ФАП</t>
  </si>
  <si>
    <t>Степановский ФАП</t>
  </si>
  <si>
    <t>ФАП отделения № 3 п.Солнечный</t>
  </si>
  <si>
    <t xml:space="preserve">заведующая- медицинская сестра </t>
  </si>
  <si>
    <t>Трудовской ФАП</t>
  </si>
  <si>
    <t>Чеботаревский ФАП</t>
  </si>
  <si>
    <t>Чернышовский ФАП</t>
  </si>
  <si>
    <t>Чернояровский ФАП</t>
  </si>
  <si>
    <t>Широковский ФАП</t>
  </si>
  <si>
    <t>Шумаевский ФАП</t>
  </si>
  <si>
    <t>Шестаковский ФАП</t>
  </si>
  <si>
    <t>заведующий-врач стоматолог-ортопед</t>
  </si>
  <si>
    <t>эубной техник</t>
  </si>
  <si>
    <t>стоматология платные услуги</t>
  </si>
  <si>
    <t xml:space="preserve">стоматология платные услуги </t>
  </si>
  <si>
    <t>Кинделинелинский ФАП зубной врач</t>
  </si>
  <si>
    <t>ГБУЗ"Ташлинская РБ" зубной врач</t>
  </si>
  <si>
    <t xml:space="preserve">Калининская амбулатотрия       зубной врач </t>
  </si>
  <si>
    <t>Благодарновская амбулатория         зубной врач</t>
  </si>
  <si>
    <t xml:space="preserve">кабинет по предрейсовым и послерейсовым медицинским осмотрам водителей транспортных средств </t>
  </si>
  <si>
    <t xml:space="preserve">массаж (платные услуги) </t>
  </si>
  <si>
    <t>медицинская сестра по массажу</t>
  </si>
  <si>
    <t xml:space="preserve">Начальник отдела кадров                                                 __________________ Е.А.Щетинина </t>
  </si>
  <si>
    <t>заместитель главного врача по поликлинической работе</t>
  </si>
  <si>
    <t>начальник планово-экономического отдела</t>
  </si>
  <si>
    <t>кабинет статистики</t>
  </si>
  <si>
    <t xml:space="preserve">      С.Б.Юткин</t>
  </si>
  <si>
    <t>Надбавка за наличие квалификационной категории</t>
  </si>
  <si>
    <t xml:space="preserve">повышающий коэффициент за сложность </t>
  </si>
  <si>
    <t>Фесич Л.В.</t>
  </si>
  <si>
    <t>заведующая отделением-врач- терапевт</t>
  </si>
  <si>
    <t>врач-терапевт</t>
  </si>
  <si>
    <t>врач-невролог</t>
  </si>
  <si>
    <t>заведующий отделением-врач-акушер-гинеколог</t>
  </si>
  <si>
    <t>врач-неонатолог</t>
  </si>
  <si>
    <t>заведуюший отделением-врач- инфекционист</t>
  </si>
  <si>
    <t>заведующий отделением-врач- анестезиолог-реаниматолог</t>
  </si>
  <si>
    <t>врач-анестезиолог-реаниматолог</t>
  </si>
  <si>
    <t>врач-трансфузиолог</t>
  </si>
  <si>
    <t>заведующий-врач- хирург</t>
  </si>
  <si>
    <t>врач-хирург</t>
  </si>
  <si>
    <t>врач-акушер-гинеколог</t>
  </si>
  <si>
    <t>врач-травматолог-ортопед</t>
  </si>
  <si>
    <t>заведующая отделением-врач-педиатр</t>
  </si>
  <si>
    <t>менеджер по закупкам</t>
  </si>
  <si>
    <t>заведующая отделением-врач- физиотерапевт</t>
  </si>
  <si>
    <t>врач-терапевт участковый</t>
  </si>
  <si>
    <t>врач-офтальмолог</t>
  </si>
  <si>
    <t>врач-стоматолог- хирург</t>
  </si>
  <si>
    <t>врач-кардиолог</t>
  </si>
  <si>
    <t>врач-эндокринолог</t>
  </si>
  <si>
    <t>врач-аллерголог-иммунолог</t>
  </si>
  <si>
    <t>врач-оториноларинголог</t>
  </si>
  <si>
    <t>врач-стоматолог детский</t>
  </si>
  <si>
    <t>врач-онколог</t>
  </si>
  <si>
    <t>врач-патологоанатом</t>
  </si>
  <si>
    <t>врач-инфекционист</t>
  </si>
  <si>
    <t xml:space="preserve">медицинская сестра оториноларингологического кабинета </t>
  </si>
  <si>
    <t>врач-педиатр районный</t>
  </si>
  <si>
    <t>врач-педиатр участковый</t>
  </si>
  <si>
    <t xml:space="preserve">врач-невролог </t>
  </si>
  <si>
    <t>врач-эндоскопист</t>
  </si>
  <si>
    <t>заведующий-врач- рентгенолог</t>
  </si>
  <si>
    <t>врач-рентгенолог</t>
  </si>
  <si>
    <t>врач-статистик</t>
  </si>
  <si>
    <t>инженер по охране труда и технике безопасности</t>
  </si>
  <si>
    <t xml:space="preserve">врач-педиатр участковый </t>
  </si>
  <si>
    <t xml:space="preserve">врач-терапевт участковый </t>
  </si>
  <si>
    <t xml:space="preserve">врач-общей практики </t>
  </si>
  <si>
    <t>Бородинский ФАП</t>
  </si>
  <si>
    <t xml:space="preserve">заведующий-медицинская сестра </t>
  </si>
  <si>
    <t>заведующая-фельдшер</t>
  </si>
  <si>
    <t>врач -фтизиатр участковый</t>
  </si>
  <si>
    <t>врач-фтизиатр участковый.</t>
  </si>
  <si>
    <t>секретарь руководителя</t>
  </si>
  <si>
    <t xml:space="preserve"> медицинская сестра участковая педиатрического участка</t>
  </si>
  <si>
    <t>медицинская сестра участковая педиатрического участка</t>
  </si>
  <si>
    <t>отдел кадров</t>
  </si>
  <si>
    <t>отдел автоматизированных систем управления</t>
  </si>
  <si>
    <t>планово-экономический отдел</t>
  </si>
  <si>
    <t>Отдел закупок</t>
  </si>
  <si>
    <t xml:space="preserve">экономист </t>
  </si>
  <si>
    <t>административно-хозяйственный отдел</t>
  </si>
  <si>
    <t>Начальник планово-экономического отдела __________________</t>
  </si>
  <si>
    <t>Общий итог ФАП</t>
  </si>
  <si>
    <t>средний персонал</t>
  </si>
  <si>
    <t>младший персонал</t>
  </si>
  <si>
    <t>АХЧ</t>
  </si>
  <si>
    <t>Всего</t>
  </si>
  <si>
    <t>бухгалтер 1 категории (по платным услугам)</t>
  </si>
  <si>
    <t>кастелянша</t>
  </si>
  <si>
    <t>механик</t>
  </si>
  <si>
    <t>Магнитостроевская амбулатория- поликлиника</t>
  </si>
  <si>
    <t>Магнитостроевская амбулатория- дневной стационар</t>
  </si>
  <si>
    <t>врач- терапевт</t>
  </si>
  <si>
    <t>Благодарновская амбулатория-дневной стационар</t>
  </si>
  <si>
    <t>Благодарновская амбулатория-поликлиника</t>
  </si>
  <si>
    <t>Степновская амбулатория-поликлиника</t>
  </si>
  <si>
    <t>Степновская амбулатория-дневной стационар</t>
  </si>
  <si>
    <t xml:space="preserve">врач-терапевт </t>
  </si>
  <si>
    <t>медицинская сестра кардиологического кабинета</t>
  </si>
  <si>
    <t>поликлиническое отделение (платные услуги)</t>
  </si>
  <si>
    <t>рублей</t>
  </si>
  <si>
    <r>
      <t>с месячным фондом</t>
    </r>
  </si>
  <si>
    <t>буфетчица</t>
  </si>
  <si>
    <t xml:space="preserve"> </t>
  </si>
  <si>
    <t>уборщик служебных помещений зубоврачебного кабинета</t>
  </si>
  <si>
    <t>администратор</t>
  </si>
  <si>
    <t xml:space="preserve">уборщица служебных помещений </t>
  </si>
  <si>
    <t>медицинская сестра кабинета травматолога-ортопеда</t>
  </si>
  <si>
    <t>медицинская сестра неврологического кабинета</t>
  </si>
  <si>
    <t>медицинская сестра кабинета выписки листков нетрудоспособности</t>
  </si>
  <si>
    <t>медицинская сестра палаты новорожденных</t>
  </si>
  <si>
    <t xml:space="preserve">поликлиническое отделение </t>
  </si>
  <si>
    <t>врач-дерматовене-ролог (дерматология)</t>
  </si>
  <si>
    <t>врач-дерматовене-ролог (венерология)</t>
  </si>
  <si>
    <t>медицинская сестра дерматовенерологического кабинета (венерология)</t>
  </si>
  <si>
    <t>итого АХЧ+ младший перс.</t>
  </si>
  <si>
    <t>наименование отделений</t>
  </si>
  <si>
    <t>должность младшего персонала и АХЧ</t>
  </si>
  <si>
    <t>кол-во ставок</t>
  </si>
  <si>
    <t>Всего S м.кв.отд-я</t>
  </si>
  <si>
    <t>из них коридоры</t>
  </si>
  <si>
    <t>АСУ+стат-ка</t>
  </si>
  <si>
    <t>?</t>
  </si>
  <si>
    <t>теплый переход 1 этаж</t>
  </si>
  <si>
    <t>терапевт.корпус 2 этаж</t>
  </si>
  <si>
    <t>диагностика (ФГС, ЭКГ, УЗД)</t>
  </si>
  <si>
    <t>1этаж -4-х этажного здан</t>
  </si>
  <si>
    <t>админ+ОК+пищеблок</t>
  </si>
  <si>
    <t>итого по зданию</t>
  </si>
  <si>
    <t>лаборатория, зубн.каб., рентен,СП, прочие</t>
  </si>
  <si>
    <t>из них 554,2мед.каб</t>
  </si>
  <si>
    <t>2393,6/400=6 ставок</t>
  </si>
  <si>
    <t>из них 1 сан-ка</t>
  </si>
  <si>
    <t>на период  с 01.01.2018 года</t>
  </si>
  <si>
    <t xml:space="preserve"> автоклавёр</t>
  </si>
  <si>
    <t>контрактный управляющий</t>
  </si>
  <si>
    <t>переведен в Степновскую амбулаторию</t>
  </si>
  <si>
    <t>уборщица туберкулезного кабинета</t>
  </si>
  <si>
    <t xml:space="preserve">Общий итог </t>
  </si>
  <si>
    <t>№   01-03/7 от 09.01.2018 года</t>
  </si>
  <si>
    <t>экономист 2 категории</t>
  </si>
  <si>
    <t>уборщица морга</t>
  </si>
  <si>
    <t>уборщица дневного стационара</t>
  </si>
  <si>
    <t xml:space="preserve">уборщица дневного стационара </t>
  </si>
  <si>
    <t>из</t>
  </si>
  <si>
    <r>
      <t>них</t>
    </r>
    <r>
      <rPr>
        <b/>
        <sz val="8"/>
        <rFont val="Arial"/>
        <family val="2"/>
      </rPr>
      <t>: врачи</t>
    </r>
  </si>
  <si>
    <t>Справка</t>
  </si>
  <si>
    <t>к штатному расписанию</t>
  </si>
  <si>
    <t>ГБУЗ "Ташлинская районная больница" на период  с 01.01.2018 года</t>
  </si>
  <si>
    <t>Утвержденого приказом главного врача ГБУЗ "Ташлинская РБ" № 01-03/7 от 09.01.2018 года</t>
  </si>
  <si>
    <t>Степновская амбулатория</t>
  </si>
  <si>
    <t>Благодарновская амбулатория</t>
  </si>
  <si>
    <t>Магнитостроевская амбулатория</t>
  </si>
  <si>
    <t>ГБУЗ "Ташлинская РБ"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</si>
</sst>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0&quot;р.&quot;"/>
    <numFmt numFmtId="168" formatCode="#,##0.00_р_."/>
    <numFmt numFmtId="169" formatCode="#,##0.0_р_."/>
    <numFmt numFmtId="170" formatCode="#,##0_р_."/>
    <numFmt numFmtId="171" formatCode="#,##0.00_ ;\-#,##0.00\ "/>
    <numFmt numFmtId="172" formatCode="#,##0.000_р_."/>
    <numFmt numFmtId="173" formatCode="#,##0.0000_р_."/>
    <numFmt numFmtId="174" formatCode="#,##0.00000_р_."/>
    <numFmt numFmtId="175" formatCode="#,##0.0000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4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0" fillId="0" borderId="10" applyFont="0" applyBorder="0">
      <alignment horizontal="center" vertical="center" textRotation="90" wrapText="1"/>
      <protection/>
    </xf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2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165" fontId="3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2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2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2" fontId="8" fillId="0" borderId="0" xfId="0" applyNumberFormat="1" applyFont="1" applyFill="1" applyBorder="1" applyAlignment="1">
      <alignment wrapText="1"/>
    </xf>
    <xf numFmtId="0" fontId="2" fillId="24" borderId="11" xfId="0" applyFont="1" applyFill="1" applyBorder="1" applyAlignment="1">
      <alignment/>
    </xf>
    <xf numFmtId="0" fontId="2" fillId="24" borderId="11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168" fontId="3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7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24" borderId="11" xfId="0" applyFont="1" applyFill="1" applyBorder="1" applyAlignment="1">
      <alignment/>
    </xf>
    <xf numFmtId="0" fontId="2" fillId="24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18" fillId="0" borderId="0" xfId="0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8" fontId="0" fillId="0" borderId="0" xfId="0" applyNumberFormat="1" applyAlignment="1">
      <alignment/>
    </xf>
    <xf numFmtId="168" fontId="2" fillId="0" borderId="11" xfId="0" applyNumberFormat="1" applyFont="1" applyFill="1" applyBorder="1" applyAlignment="1">
      <alignment/>
    </xf>
    <xf numFmtId="168" fontId="3" fillId="0" borderId="11" xfId="0" applyNumberFormat="1" applyFont="1" applyFill="1" applyBorder="1" applyAlignment="1">
      <alignment/>
    </xf>
    <xf numFmtId="168" fontId="2" fillId="0" borderId="11" xfId="0" applyNumberFormat="1" applyFont="1" applyBorder="1" applyAlignment="1">
      <alignment/>
    </xf>
    <xf numFmtId="168" fontId="3" fillId="0" borderId="11" xfId="0" applyNumberFormat="1" applyFont="1" applyBorder="1" applyAlignment="1">
      <alignment/>
    </xf>
    <xf numFmtId="168" fontId="3" fillId="0" borderId="11" xfId="0" applyNumberFormat="1" applyFont="1" applyFill="1" applyBorder="1" applyAlignment="1">
      <alignment/>
    </xf>
    <xf numFmtId="168" fontId="3" fillId="0" borderId="11" xfId="0" applyNumberFormat="1" applyFont="1" applyFill="1" applyBorder="1" applyAlignment="1">
      <alignment wrapText="1"/>
    </xf>
    <xf numFmtId="168" fontId="3" fillId="0" borderId="11" xfId="0" applyNumberFormat="1" applyFont="1" applyFill="1" applyBorder="1" applyAlignment="1">
      <alignment horizontal="right"/>
    </xf>
    <xf numFmtId="168" fontId="3" fillId="0" borderId="11" xfId="0" applyNumberFormat="1" applyFont="1" applyFill="1" applyBorder="1" applyAlignment="1">
      <alignment horizontal="left"/>
    </xf>
    <xf numFmtId="168" fontId="2" fillId="0" borderId="11" xfId="0" applyNumberFormat="1" applyFont="1" applyFill="1" applyBorder="1" applyAlignment="1">
      <alignment/>
    </xf>
    <xf numFmtId="168" fontId="2" fillId="0" borderId="11" xfId="0" applyNumberFormat="1" applyFont="1" applyFill="1" applyBorder="1" applyAlignment="1">
      <alignment/>
    </xf>
    <xf numFmtId="168" fontId="2" fillId="0" borderId="11" xfId="0" applyNumberFormat="1" applyFont="1" applyFill="1" applyBorder="1" applyAlignment="1">
      <alignment/>
    </xf>
    <xf numFmtId="168" fontId="3" fillId="0" borderId="11" xfId="0" applyNumberFormat="1" applyFont="1" applyFill="1" applyBorder="1" applyAlignment="1">
      <alignment/>
    </xf>
    <xf numFmtId="168" fontId="2" fillId="0" borderId="11" xfId="0" applyNumberFormat="1" applyFont="1" applyBorder="1" applyAlignment="1">
      <alignment/>
    </xf>
    <xf numFmtId="168" fontId="0" fillId="0" borderId="11" xfId="0" applyNumberFormat="1" applyBorder="1" applyAlignment="1">
      <alignment/>
    </xf>
    <xf numFmtId="168" fontId="2" fillId="0" borderId="10" xfId="0" applyNumberFormat="1" applyFont="1" applyFill="1" applyBorder="1" applyAlignment="1">
      <alignment/>
    </xf>
    <xf numFmtId="168" fontId="2" fillId="0" borderId="11" xfId="0" applyNumberFormat="1" applyFont="1" applyBorder="1" applyAlignment="1">
      <alignment/>
    </xf>
    <xf numFmtId="168" fontId="2" fillId="0" borderId="12" xfId="0" applyNumberFormat="1" applyFont="1" applyFill="1" applyBorder="1" applyAlignment="1">
      <alignment/>
    </xf>
    <xf numFmtId="168" fontId="2" fillId="0" borderId="12" xfId="0" applyNumberFormat="1" applyFont="1" applyBorder="1" applyAlignment="1">
      <alignment/>
    </xf>
    <xf numFmtId="168" fontId="2" fillId="0" borderId="10" xfId="0" applyNumberFormat="1" applyFont="1" applyFill="1" applyBorder="1" applyAlignment="1">
      <alignment/>
    </xf>
    <xf numFmtId="168" fontId="2" fillId="24" borderId="11" xfId="0" applyNumberFormat="1" applyFont="1" applyFill="1" applyBorder="1" applyAlignment="1">
      <alignment/>
    </xf>
    <xf numFmtId="168" fontId="2" fillId="0" borderId="11" xfId="0" applyNumberFormat="1" applyFont="1" applyFill="1" applyBorder="1" applyAlignment="1">
      <alignment/>
    </xf>
    <xf numFmtId="168" fontId="2" fillId="0" borderId="11" xfId="0" applyNumberFormat="1" applyFont="1" applyFill="1" applyBorder="1" applyAlignment="1">
      <alignment horizontal="right"/>
    </xf>
    <xf numFmtId="168" fontId="2" fillId="0" borderId="11" xfId="0" applyNumberFormat="1" applyFont="1" applyFill="1" applyBorder="1" applyAlignment="1">
      <alignment horizontal="right"/>
    </xf>
    <xf numFmtId="168" fontId="2" fillId="0" borderId="11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/>
    </xf>
    <xf numFmtId="168" fontId="2" fillId="0" borderId="11" xfId="0" applyNumberFormat="1" applyFont="1" applyBorder="1" applyAlignment="1">
      <alignment horizontal="right"/>
    </xf>
    <xf numFmtId="168" fontId="3" fillId="0" borderId="11" xfId="0" applyNumberFormat="1" applyFont="1" applyFill="1" applyBorder="1" applyAlignment="1">
      <alignment horizontal="right"/>
    </xf>
    <xf numFmtId="168" fontId="3" fillId="0" borderId="11" xfId="0" applyNumberFormat="1" applyFont="1" applyFill="1" applyBorder="1" applyAlignment="1">
      <alignment horizontal="right" wrapText="1"/>
    </xf>
    <xf numFmtId="168" fontId="3" fillId="0" borderId="11" xfId="0" applyNumberFormat="1" applyFont="1" applyFill="1" applyBorder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8" fontId="3" fillId="0" borderId="11" xfId="0" applyNumberFormat="1" applyFont="1" applyFill="1" applyBorder="1" applyAlignment="1">
      <alignment horizontal="right" wrapText="1"/>
    </xf>
    <xf numFmtId="168" fontId="4" fillId="0" borderId="0" xfId="0" applyNumberFormat="1" applyFont="1" applyBorder="1" applyAlignment="1">
      <alignment/>
    </xf>
    <xf numFmtId="165" fontId="4" fillId="0" borderId="11" xfId="0" applyNumberFormat="1" applyFont="1" applyFill="1" applyBorder="1" applyAlignment="1">
      <alignment/>
    </xf>
    <xf numFmtId="165" fontId="4" fillId="0" borderId="11" xfId="0" applyNumberFormat="1" applyFont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 wrapText="1"/>
    </xf>
    <xf numFmtId="168" fontId="2" fillId="24" borderId="11" xfId="0" applyNumberFormat="1" applyFont="1" applyFill="1" applyBorder="1" applyAlignment="1">
      <alignment/>
    </xf>
    <xf numFmtId="170" fontId="2" fillId="24" borderId="11" xfId="0" applyNumberFormat="1" applyFont="1" applyFill="1" applyBorder="1" applyAlignment="1">
      <alignment/>
    </xf>
    <xf numFmtId="168" fontId="2" fillId="24" borderId="11" xfId="0" applyNumberFormat="1" applyFont="1" applyFill="1" applyBorder="1" applyAlignment="1">
      <alignment/>
    </xf>
    <xf numFmtId="168" fontId="2" fillId="24" borderId="11" xfId="0" applyNumberFormat="1" applyFont="1" applyFill="1" applyBorder="1" applyAlignment="1">
      <alignment horizontal="right"/>
    </xf>
    <xf numFmtId="0" fontId="2" fillId="24" borderId="11" xfId="0" applyFont="1" applyFill="1" applyBorder="1" applyAlignment="1">
      <alignment wrapText="1"/>
    </xf>
    <xf numFmtId="0" fontId="2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11" xfId="0" applyFont="1" applyFill="1" applyBorder="1" applyAlignment="1">
      <alignment wrapText="1"/>
    </xf>
    <xf numFmtId="168" fontId="3" fillId="24" borderId="11" xfId="0" applyNumberFormat="1" applyFont="1" applyFill="1" applyBorder="1" applyAlignment="1">
      <alignment/>
    </xf>
    <xf numFmtId="168" fontId="3" fillId="24" borderId="11" xfId="0" applyNumberFormat="1" applyFont="1" applyFill="1" applyBorder="1" applyAlignment="1">
      <alignment horizontal="right"/>
    </xf>
    <xf numFmtId="168" fontId="3" fillId="24" borderId="11" xfId="0" applyNumberFormat="1" applyFont="1" applyFill="1" applyBorder="1" applyAlignment="1">
      <alignment horizontal="right"/>
    </xf>
    <xf numFmtId="170" fontId="2" fillId="24" borderId="11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170" fontId="2" fillId="0" borderId="11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168" fontId="2" fillId="24" borderId="10" xfId="0" applyNumberFormat="1" applyFont="1" applyFill="1" applyBorder="1" applyAlignment="1">
      <alignment/>
    </xf>
    <xf numFmtId="168" fontId="3" fillId="24" borderId="11" xfId="0" applyNumberFormat="1" applyFont="1" applyFill="1" applyBorder="1" applyAlignment="1">
      <alignment/>
    </xf>
    <xf numFmtId="169" fontId="3" fillId="0" borderId="11" xfId="0" applyNumberFormat="1" applyFont="1" applyFill="1" applyBorder="1" applyAlignment="1">
      <alignment/>
    </xf>
    <xf numFmtId="170" fontId="3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wrapText="1" shrinkToFit="1"/>
    </xf>
    <xf numFmtId="169" fontId="3" fillId="24" borderId="11" xfId="0" applyNumberFormat="1" applyFont="1" applyFill="1" applyBorder="1" applyAlignment="1">
      <alignment/>
    </xf>
    <xf numFmtId="169" fontId="3" fillId="0" borderId="11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11" xfId="0" applyFont="1" applyFill="1" applyBorder="1" applyAlignment="1">
      <alignment wrapText="1"/>
    </xf>
    <xf numFmtId="0" fontId="0" fillId="24" borderId="0" xfId="0" applyFill="1" applyAlignment="1">
      <alignment/>
    </xf>
    <xf numFmtId="168" fontId="3" fillId="24" borderId="11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3" fillId="24" borderId="11" xfId="0" applyFont="1" applyFill="1" applyBorder="1" applyAlignment="1">
      <alignment wrapText="1"/>
    </xf>
    <xf numFmtId="0" fontId="4" fillId="24" borderId="0" xfId="0" applyFont="1" applyFill="1" applyBorder="1" applyAlignment="1">
      <alignment/>
    </xf>
    <xf numFmtId="169" fontId="2" fillId="0" borderId="11" xfId="0" applyNumberFormat="1" applyFont="1" applyFill="1" applyBorder="1" applyAlignment="1">
      <alignment/>
    </xf>
    <xf numFmtId="169" fontId="2" fillId="0" borderId="11" xfId="0" applyNumberFormat="1" applyFont="1" applyFill="1" applyBorder="1" applyAlignment="1">
      <alignment/>
    </xf>
    <xf numFmtId="169" fontId="2" fillId="0" borderId="11" xfId="0" applyNumberFormat="1" applyFont="1" applyFill="1" applyBorder="1" applyAlignment="1">
      <alignment/>
    </xf>
    <xf numFmtId="169" fontId="2" fillId="0" borderId="11" xfId="0" applyNumberFormat="1" applyFont="1" applyBorder="1" applyAlignment="1">
      <alignment horizontal="right"/>
    </xf>
    <xf numFmtId="169" fontId="3" fillId="0" borderId="11" xfId="0" applyNumberFormat="1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0" fontId="4" fillId="24" borderId="11" xfId="0" applyFont="1" applyFill="1" applyBorder="1" applyAlignment="1">
      <alignment wrapText="1"/>
    </xf>
    <xf numFmtId="0" fontId="4" fillId="24" borderId="11" xfId="0" applyFont="1" applyFill="1" applyBorder="1" applyAlignment="1">
      <alignment/>
    </xf>
    <xf numFmtId="169" fontId="3" fillId="0" borderId="11" xfId="0" applyNumberFormat="1" applyFont="1" applyFill="1" applyBorder="1" applyAlignment="1">
      <alignment/>
    </xf>
    <xf numFmtId="168" fontId="16" fillId="0" borderId="0" xfId="0" applyNumberFormat="1" applyFont="1" applyBorder="1" applyAlignment="1">
      <alignment horizontal="right"/>
    </xf>
    <xf numFmtId="170" fontId="16" fillId="0" borderId="0" xfId="0" applyNumberFormat="1" applyFont="1" applyBorder="1" applyAlignment="1">
      <alignment horizontal="right"/>
    </xf>
    <xf numFmtId="0" fontId="15" fillId="0" borderId="16" xfId="0" applyFont="1" applyFill="1" applyBorder="1" applyAlignment="1">
      <alignment horizontal="left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168" fontId="3" fillId="0" borderId="14" xfId="0" applyNumberFormat="1" applyFont="1" applyBorder="1" applyAlignment="1">
      <alignment horizontal="right"/>
    </xf>
    <xf numFmtId="170" fontId="3" fillId="0" borderId="14" xfId="0" applyNumberFormat="1" applyFont="1" applyBorder="1" applyAlignment="1">
      <alignment horizontal="right"/>
    </xf>
    <xf numFmtId="169" fontId="3" fillId="0" borderId="14" xfId="0" applyNumberFormat="1" applyFont="1" applyBorder="1" applyAlignment="1">
      <alignment horizontal="right"/>
    </xf>
    <xf numFmtId="2" fontId="2" fillId="0" borderId="15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168" fontId="2" fillId="0" borderId="20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168" fontId="3" fillId="0" borderId="20" xfId="0" applyNumberFormat="1" applyFont="1" applyFill="1" applyBorder="1" applyAlignment="1">
      <alignment horizontal="right"/>
    </xf>
    <xf numFmtId="168" fontId="2" fillId="24" borderId="20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168" fontId="3" fillId="24" borderId="20" xfId="0" applyNumberFormat="1" applyFont="1" applyFill="1" applyBorder="1" applyAlignment="1">
      <alignment horizontal="right"/>
    </xf>
    <xf numFmtId="168" fontId="3" fillId="24" borderId="20" xfId="0" applyNumberFormat="1" applyFont="1" applyFill="1" applyBorder="1" applyAlignment="1">
      <alignment horizontal="right"/>
    </xf>
    <xf numFmtId="168" fontId="3" fillId="0" borderId="20" xfId="0" applyNumberFormat="1" applyFont="1" applyFill="1" applyBorder="1" applyAlignment="1">
      <alignment horizontal="right"/>
    </xf>
    <xf numFmtId="168" fontId="3" fillId="0" borderId="20" xfId="0" applyNumberFormat="1" applyFont="1" applyFill="1" applyBorder="1" applyAlignment="1">
      <alignment horizontal="right" wrapText="1"/>
    </xf>
    <xf numFmtId="168" fontId="2" fillId="0" borderId="20" xfId="0" applyNumberFormat="1" applyFont="1" applyBorder="1" applyAlignment="1">
      <alignment horizontal="right"/>
    </xf>
    <xf numFmtId="0" fontId="4" fillId="0" borderId="19" xfId="0" applyFont="1" applyFill="1" applyBorder="1" applyAlignment="1">
      <alignment/>
    </xf>
    <xf numFmtId="168" fontId="3" fillId="0" borderId="20" xfId="0" applyNumberFormat="1" applyFont="1" applyBorder="1" applyAlignment="1">
      <alignment horizontal="right"/>
    </xf>
    <xf numFmtId="168" fontId="3" fillId="0" borderId="20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16" xfId="0" applyFont="1" applyFill="1" applyBorder="1" applyAlignment="1">
      <alignment/>
    </xf>
    <xf numFmtId="168" fontId="3" fillId="0" borderId="20" xfId="0" applyNumberFormat="1" applyFont="1" applyFill="1" applyBorder="1" applyAlignment="1">
      <alignment/>
    </xf>
    <xf numFmtId="168" fontId="3" fillId="0" borderId="20" xfId="0" applyNumberFormat="1" applyFont="1" applyBorder="1" applyAlignment="1">
      <alignment horizontal="right"/>
    </xf>
    <xf numFmtId="0" fontId="2" fillId="0" borderId="19" xfId="0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168" fontId="2" fillId="0" borderId="20" xfId="0" applyNumberFormat="1" applyFont="1" applyBorder="1" applyAlignment="1">
      <alignment/>
    </xf>
    <xf numFmtId="0" fontId="3" fillId="0" borderId="19" xfId="0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" fillId="24" borderId="20" xfId="0" applyNumberFormat="1" applyFont="1" applyFill="1" applyBorder="1" applyAlignment="1">
      <alignment/>
    </xf>
    <xf numFmtId="2" fontId="3" fillId="0" borderId="20" xfId="0" applyNumberFormat="1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168" fontId="3" fillId="0" borderId="20" xfId="0" applyNumberFormat="1" applyFont="1" applyFill="1" applyBorder="1" applyAlignment="1">
      <alignment horizontal="right" wrapText="1"/>
    </xf>
    <xf numFmtId="0" fontId="2" fillId="0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0" fillId="0" borderId="23" xfId="0" applyBorder="1" applyAlignment="1">
      <alignment/>
    </xf>
    <xf numFmtId="0" fontId="0" fillId="24" borderId="23" xfId="0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8" fontId="3" fillId="0" borderId="20" xfId="0" applyNumberFormat="1" applyFont="1" applyBorder="1" applyAlignment="1">
      <alignment horizontal="left"/>
    </xf>
    <xf numFmtId="168" fontId="3" fillId="0" borderId="2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19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1" fontId="2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168" fontId="3" fillId="0" borderId="25" xfId="0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0" fontId="2" fillId="0" borderId="27" xfId="0" applyFont="1" applyBorder="1" applyAlignment="1">
      <alignment/>
    </xf>
    <xf numFmtId="168" fontId="3" fillId="0" borderId="27" xfId="0" applyNumberFormat="1" applyFont="1" applyBorder="1" applyAlignment="1">
      <alignment horizontal="right"/>
    </xf>
    <xf numFmtId="169" fontId="3" fillId="0" borderId="27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 horizontal="right"/>
    </xf>
    <xf numFmtId="0" fontId="9" fillId="0" borderId="14" xfId="0" applyFont="1" applyFill="1" applyBorder="1" applyAlignment="1">
      <alignment horizontal="left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168" fontId="2" fillId="0" borderId="30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36" xfId="52" applyFont="1" applyBorder="1" applyAlignment="1">
      <alignment horizontal="center" vertical="center" textRotation="90" wrapText="1"/>
      <protection/>
    </xf>
    <xf numFmtId="0" fontId="2" fillId="0" borderId="37" xfId="52" applyFont="1" applyBorder="1" applyAlignment="1">
      <alignment horizontal="center" vertical="center" textRotation="90" wrapText="1"/>
      <protection/>
    </xf>
    <xf numFmtId="0" fontId="2" fillId="0" borderId="38" xfId="52" applyFont="1" applyBorder="1" applyAlignment="1">
      <alignment horizontal="center" vertical="center" textRotation="90" wrapText="1"/>
      <protection/>
    </xf>
    <xf numFmtId="0" fontId="2" fillId="0" borderId="39" xfId="52" applyFont="1" applyBorder="1" applyAlignment="1">
      <alignment horizontal="center" vertical="center" textRotation="90" wrapText="1"/>
      <protection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6" fillId="24" borderId="11" xfId="0" applyFont="1" applyFill="1" applyBorder="1" applyAlignment="1">
      <alignment wrapText="1"/>
    </xf>
    <xf numFmtId="0" fontId="36" fillId="0" borderId="11" xfId="0" applyFont="1" applyFill="1" applyBorder="1" applyAlignment="1">
      <alignment wrapText="1"/>
    </xf>
    <xf numFmtId="0" fontId="36" fillId="0" borderId="11" xfId="0" applyFont="1" applyBorder="1" applyAlignment="1">
      <alignment wrapText="1"/>
    </xf>
    <xf numFmtId="0" fontId="36" fillId="0" borderId="11" xfId="0" applyFont="1" applyFill="1" applyBorder="1" applyAlignment="1">
      <alignment/>
    </xf>
    <xf numFmtId="0" fontId="36" fillId="0" borderId="11" xfId="0" applyFont="1" applyBorder="1" applyAlignment="1">
      <alignment/>
    </xf>
    <xf numFmtId="0" fontId="36" fillId="24" borderId="11" xfId="0" applyFont="1" applyFill="1" applyBorder="1" applyAlignment="1">
      <alignment/>
    </xf>
    <xf numFmtId="0" fontId="36" fillId="0" borderId="11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left"/>
    </xf>
    <xf numFmtId="0" fontId="36" fillId="24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икация на 01.10.201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v\SharedDocs\&#1054;&#1073;&#1084;&#1077;&#1085;&#1085;&#1080;&#1082;\&#1055;&#1054;&#1063;&#1058;&#1040;\2015&#1075;&#1086;&#1076;\&#1053;&#1086;&#1103;&#1073;&#1088;&#1100;\&#1087;&#1086;&#1083;&#1086;&#1078;&#1077;&#1085;&#1080;&#1077;%20&#1087;&#1086;%20&#1086;&#1087;&#1083;.&#1090;&#1088;&#1091;&#1076;&#1072;%20&#1085;&#1072;%201.12.15\&#1060;&#1086;&#1088;&#1084;&#1072;%20&#1090;&#1072;&#1088;&#1080;&#1092;&#1080;&#1082;&#1072;&#1094;%202%20&#1084;&#1077;&#1076;&#1088;&#1072;&#1073;&#1086;&#1090;&#1085;&#1080;&#1082;&#1080;%20&#1089;1-12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v\SharedDocs\&#1054;&#1073;&#1084;&#1077;&#1085;&#1085;&#1080;&#1082;\&#1055;&#1054;&#1063;&#1058;&#1040;\&#1079;&#1072;&#1088;&#1087;&#1083;&#1072;&#1090;&#1072;\&#1079;&#1072;&#1088;&#1087;&#1083;&#1072;&#1090;&#1072;%202016\&#1090;&#1072;&#1088;&#1080;&#1092;&#1080;&#1082;&#1072;&#1094;&#1080;&#1103;\&#1090;&#1072;&#1088;&#1080;&#1092;&#1080;&#1082;&#1072;&#1094;&#1080;&#1103;%20%20&#1089;1-01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2)"/>
      <sheetName val="форма 2 с сокр на 15-12-15"/>
      <sheetName val="ФОРМА №3с сокр на 15-12-15"/>
      <sheetName val="ФОРМА №3"/>
      <sheetName val="форма 2"/>
    </sheetNames>
    <sheetDataSet>
      <sheetData sheetId="1">
        <row r="16">
          <cell r="I16">
            <v>30</v>
          </cell>
        </row>
        <row r="18">
          <cell r="I18">
            <v>30</v>
          </cell>
        </row>
        <row r="20">
          <cell r="I20">
            <v>20</v>
          </cell>
        </row>
        <row r="21">
          <cell r="I21">
            <v>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 "/>
      <sheetName val="ФОРМА 3"/>
    </sheetNames>
    <sheetDataSet>
      <sheetData sheetId="1">
        <row r="70">
          <cell r="I70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19">
      <selection activeCell="B34" sqref="B34"/>
    </sheetView>
  </sheetViews>
  <sheetFormatPr defaultColWidth="9.140625" defaultRowHeight="12.75"/>
  <cols>
    <col min="1" max="1" width="6.57421875" style="0" customWidth="1"/>
    <col min="2" max="2" width="27.421875" style="0" customWidth="1"/>
    <col min="3" max="3" width="21.28125" style="0" customWidth="1"/>
    <col min="4" max="4" width="9.7109375" style="0" customWidth="1"/>
    <col min="5" max="5" width="11.8515625" style="0" customWidth="1"/>
  </cols>
  <sheetData>
    <row r="3" spans="2:8" ht="30.75" customHeight="1">
      <c r="B3" s="1" t="s">
        <v>292</v>
      </c>
      <c r="C3" s="142" t="s">
        <v>293</v>
      </c>
      <c r="D3" s="142" t="s">
        <v>294</v>
      </c>
      <c r="E3" s="143" t="s">
        <v>295</v>
      </c>
      <c r="F3" s="142" t="s">
        <v>296</v>
      </c>
      <c r="G3" s="142"/>
      <c r="H3" s="138"/>
    </row>
    <row r="4" spans="2:6" ht="12.75">
      <c r="B4" s="140" t="s">
        <v>39</v>
      </c>
      <c r="C4" s="140" t="s">
        <v>264</v>
      </c>
      <c r="D4" s="88">
        <v>1</v>
      </c>
      <c r="E4" s="141"/>
      <c r="F4" s="141"/>
    </row>
    <row r="5" spans="2:6" ht="12.75">
      <c r="B5" s="4" t="s">
        <v>39</v>
      </c>
      <c r="C5" s="4" t="s">
        <v>12</v>
      </c>
      <c r="D5" s="6">
        <v>6.75</v>
      </c>
      <c r="E5" s="1"/>
      <c r="F5" s="1"/>
    </row>
    <row r="6" spans="2:6" ht="12.75">
      <c r="B6" s="4" t="s">
        <v>39</v>
      </c>
      <c r="C6" s="4" t="s">
        <v>278</v>
      </c>
      <c r="D6" s="6">
        <v>2</v>
      </c>
      <c r="E6" s="1"/>
      <c r="F6" s="1"/>
    </row>
    <row r="7" spans="2:6" ht="14.25" customHeight="1">
      <c r="B7" s="274" t="s">
        <v>291</v>
      </c>
      <c r="C7" s="274"/>
      <c r="D7" s="23">
        <f>SUM(D4:D6)</f>
        <v>9.75</v>
      </c>
      <c r="E7" s="1">
        <v>741</v>
      </c>
      <c r="F7" s="1">
        <v>186.8</v>
      </c>
    </row>
    <row r="8" spans="2:6" ht="12.75">
      <c r="B8" s="4" t="s">
        <v>40</v>
      </c>
      <c r="C8" s="5" t="s">
        <v>264</v>
      </c>
      <c r="D8" s="5">
        <v>0.25</v>
      </c>
      <c r="E8" s="1"/>
      <c r="F8" s="1"/>
    </row>
    <row r="9" spans="2:6" ht="12.75">
      <c r="B9" s="4" t="s">
        <v>40</v>
      </c>
      <c r="C9" s="5" t="s">
        <v>12</v>
      </c>
      <c r="D9" s="5">
        <v>5.5</v>
      </c>
      <c r="E9" s="1"/>
      <c r="F9" s="1"/>
    </row>
    <row r="10" spans="2:6" ht="12.75">
      <c r="B10" s="274" t="s">
        <v>291</v>
      </c>
      <c r="C10" s="274"/>
      <c r="D10" s="15">
        <f>SUM(D8:D9)</f>
        <v>5.75</v>
      </c>
      <c r="E10" s="1">
        <v>291.8</v>
      </c>
      <c r="F10" s="1">
        <v>88.9</v>
      </c>
    </row>
    <row r="11" spans="2:6" ht="22.5">
      <c r="B11" s="6" t="s">
        <v>88</v>
      </c>
      <c r="C11" s="4" t="s">
        <v>264</v>
      </c>
      <c r="D11" s="5">
        <v>5</v>
      </c>
      <c r="E11" s="1"/>
      <c r="F11" s="1"/>
    </row>
    <row r="12" spans="2:6" ht="22.5">
      <c r="B12" s="6" t="s">
        <v>88</v>
      </c>
      <c r="C12" s="4" t="s">
        <v>12</v>
      </c>
      <c r="D12" s="134">
        <f>SUM(D11)</f>
        <v>5</v>
      </c>
      <c r="E12" s="1"/>
      <c r="F12" s="1"/>
    </row>
    <row r="13" spans="2:6" ht="12.75">
      <c r="B13" s="274" t="s">
        <v>291</v>
      </c>
      <c r="C13" s="274"/>
      <c r="D13" s="16"/>
      <c r="E13" s="1">
        <v>220.6</v>
      </c>
      <c r="F13" s="1"/>
    </row>
    <row r="14" spans="2:6" ht="12.75">
      <c r="B14" s="60" t="s">
        <v>44</v>
      </c>
      <c r="C14" s="4" t="s">
        <v>278</v>
      </c>
      <c r="D14" s="7">
        <v>1</v>
      </c>
      <c r="E14" s="1"/>
      <c r="F14" s="1"/>
    </row>
    <row r="15" spans="2:6" ht="22.5">
      <c r="B15" s="60" t="s">
        <v>44</v>
      </c>
      <c r="C15" s="4" t="s">
        <v>84</v>
      </c>
      <c r="D15" s="1">
        <v>5.5</v>
      </c>
      <c r="E15" s="1"/>
      <c r="F15" s="1"/>
    </row>
    <row r="16" spans="2:6" ht="12.75">
      <c r="B16" s="60" t="s">
        <v>44</v>
      </c>
      <c r="C16" s="4" t="s">
        <v>264</v>
      </c>
      <c r="D16" s="1">
        <v>0.5</v>
      </c>
      <c r="E16" s="1"/>
      <c r="F16" s="1"/>
    </row>
    <row r="17" spans="2:6" ht="12.75">
      <c r="B17" s="274" t="s">
        <v>291</v>
      </c>
      <c r="C17" s="274"/>
      <c r="D17" s="135">
        <f>SUM(D14:D16)</f>
        <v>7</v>
      </c>
      <c r="E17" s="1">
        <v>343.5</v>
      </c>
      <c r="F17" s="1">
        <v>102</v>
      </c>
    </row>
    <row r="18" spans="2:6" ht="12.75">
      <c r="B18" s="4" t="s">
        <v>43</v>
      </c>
      <c r="C18" s="5" t="s">
        <v>264</v>
      </c>
      <c r="D18" s="136">
        <v>1</v>
      </c>
      <c r="E18" s="1"/>
      <c r="F18" s="1"/>
    </row>
    <row r="19" spans="2:6" ht="12.75">
      <c r="B19" s="4" t="s">
        <v>43</v>
      </c>
      <c r="C19" s="5" t="s">
        <v>278</v>
      </c>
      <c r="D19" s="137">
        <v>2</v>
      </c>
      <c r="E19" s="1"/>
      <c r="F19" s="1"/>
    </row>
    <row r="20" spans="2:6" ht="12.75">
      <c r="B20" s="4" t="s">
        <v>43</v>
      </c>
      <c r="C20" s="5" t="s">
        <v>12</v>
      </c>
      <c r="D20" s="137">
        <v>13</v>
      </c>
      <c r="E20" s="1"/>
      <c r="F20" s="1"/>
    </row>
    <row r="21" spans="2:6" ht="12.75">
      <c r="B21" s="274" t="s">
        <v>291</v>
      </c>
      <c r="C21" s="274"/>
      <c r="D21" s="135">
        <f>SUM(D18:D20)</f>
        <v>16</v>
      </c>
      <c r="E21" s="1">
        <v>717.2</v>
      </c>
      <c r="F21" s="1">
        <v>163.2</v>
      </c>
    </row>
    <row r="22" spans="2:8" ht="22.5">
      <c r="B22" s="60" t="s">
        <v>72</v>
      </c>
      <c r="C22" s="4" t="s">
        <v>84</v>
      </c>
      <c r="D22" s="1">
        <v>2</v>
      </c>
      <c r="E22" s="1">
        <v>233.8</v>
      </c>
      <c r="F22" s="1">
        <v>93</v>
      </c>
      <c r="G22" s="145">
        <v>2947.8</v>
      </c>
      <c r="H22" s="145" t="s">
        <v>306</v>
      </c>
    </row>
    <row r="23" spans="2:7" ht="12.75">
      <c r="B23" s="4" t="s">
        <v>303</v>
      </c>
      <c r="C23" s="1"/>
      <c r="D23" s="272">
        <f>11+2+1+1+5.5-7</f>
        <v>13.5</v>
      </c>
      <c r="E23" s="1">
        <v>376.4</v>
      </c>
      <c r="F23" s="1"/>
      <c r="G23" t="s">
        <v>307</v>
      </c>
    </row>
    <row r="24" spans="2:6" ht="12.75">
      <c r="B24" s="4" t="s">
        <v>297</v>
      </c>
      <c r="C24" s="1"/>
      <c r="D24" s="273"/>
      <c r="E24" s="1">
        <v>121.9</v>
      </c>
      <c r="F24" s="1"/>
    </row>
    <row r="25" spans="2:6" ht="12.75" customHeight="1" hidden="1">
      <c r="B25" s="1"/>
      <c r="C25" s="1"/>
      <c r="D25" s="273"/>
      <c r="E25" s="1" t="s">
        <v>298</v>
      </c>
      <c r="F25" s="1"/>
    </row>
    <row r="26" spans="2:6" ht="12.75">
      <c r="B26" s="4" t="s">
        <v>299</v>
      </c>
      <c r="C26" s="1"/>
      <c r="D26" s="273"/>
      <c r="E26" s="1">
        <v>258.2</v>
      </c>
      <c r="F26" s="1"/>
    </row>
    <row r="27" spans="2:6" ht="12.75">
      <c r="B27" s="4" t="s">
        <v>301</v>
      </c>
      <c r="C27" s="4" t="s">
        <v>300</v>
      </c>
      <c r="D27" s="273"/>
      <c r="E27" s="1">
        <v>741</v>
      </c>
      <c r="F27" s="1">
        <v>186.8</v>
      </c>
    </row>
    <row r="28" spans="2:6" ht="25.5">
      <c r="B28" s="4" t="s">
        <v>305</v>
      </c>
      <c r="C28" s="4" t="s">
        <v>302</v>
      </c>
      <c r="D28" s="146" t="s">
        <v>308</v>
      </c>
      <c r="E28" s="1">
        <v>1216.5</v>
      </c>
      <c r="F28" s="1">
        <v>200</v>
      </c>
    </row>
    <row r="29" spans="5:6" ht="12.75">
      <c r="E29">
        <f>SUM(E7:E28)</f>
        <v>5261.9</v>
      </c>
      <c r="F29">
        <f>SUM(F7:F28)</f>
        <v>1020.7</v>
      </c>
    </row>
    <row r="30" spans="2:5" ht="12.75">
      <c r="B30" s="139" t="s">
        <v>304</v>
      </c>
      <c r="D30" s="144">
        <f>SUM(D7+D10+D12+D17+D21+D22+D23)</f>
        <v>59</v>
      </c>
      <c r="E30">
        <v>6470.2</v>
      </c>
    </row>
    <row r="36" spans="2:6" ht="18">
      <c r="B36" s="267" t="s">
        <v>322</v>
      </c>
      <c r="C36" s="267"/>
      <c r="D36" s="267"/>
      <c r="E36" s="267"/>
      <c r="F36" s="267"/>
    </row>
    <row r="37" spans="2:6" ht="18">
      <c r="B37" s="268" t="s">
        <v>323</v>
      </c>
      <c r="C37" s="269"/>
      <c r="D37" s="269"/>
      <c r="E37" s="269"/>
      <c r="F37" s="269"/>
    </row>
    <row r="38" spans="2:6" ht="12.75">
      <c r="B38" s="270" t="s">
        <v>324</v>
      </c>
      <c r="C38" s="269"/>
      <c r="D38" s="269"/>
      <c r="E38" s="269"/>
      <c r="F38" s="269"/>
    </row>
    <row r="39" spans="2:6" ht="12.75" customHeight="1">
      <c r="B39" s="271" t="s">
        <v>325</v>
      </c>
      <c r="C39" s="271"/>
      <c r="D39" s="271"/>
      <c r="E39" s="271"/>
      <c r="F39" s="271"/>
    </row>
  </sheetData>
  <sheetProtection/>
  <mergeCells count="10">
    <mergeCell ref="D23:D27"/>
    <mergeCell ref="B21:C21"/>
    <mergeCell ref="B7:C7"/>
    <mergeCell ref="B10:C10"/>
    <mergeCell ref="B13:C13"/>
    <mergeCell ref="B17:C17"/>
    <mergeCell ref="B36:F36"/>
    <mergeCell ref="B37:F37"/>
    <mergeCell ref="B38:F38"/>
    <mergeCell ref="B39:F3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0"/>
  <sheetViews>
    <sheetView tabSelected="1" view="pageBreakPreview" zoomScaleSheetLayoutView="100" zoomScalePageLayoutView="0" workbookViewId="0" topLeftCell="A57">
      <selection activeCell="A15" sqref="A15"/>
    </sheetView>
  </sheetViews>
  <sheetFormatPr defaultColWidth="9.140625" defaultRowHeight="12.75"/>
  <cols>
    <col min="1" max="1" width="53.140625" style="0" customWidth="1"/>
  </cols>
  <sheetData>
    <row r="1" ht="12.75">
      <c r="A1" s="71"/>
    </row>
    <row r="2" ht="12.75">
      <c r="A2" s="71"/>
    </row>
    <row r="3" ht="4.5" customHeight="1"/>
    <row r="4" ht="12.75" hidden="1"/>
    <row r="5" ht="12.75" hidden="1"/>
    <row r="6" ht="12.75" hidden="1"/>
    <row r="7" ht="12.75" hidden="1"/>
    <row r="8" ht="12.75" hidden="1"/>
    <row r="9" ht="13.5" thickBot="1">
      <c r="A9" s="306" t="s">
        <v>329</v>
      </c>
    </row>
    <row r="10" ht="12.75" customHeight="1">
      <c r="A10" s="264" t="s">
        <v>37</v>
      </c>
    </row>
    <row r="11" ht="8.25" customHeight="1">
      <c r="A11" s="265"/>
    </row>
    <row r="12" ht="5.25" customHeight="1">
      <c r="A12" s="266"/>
    </row>
    <row r="13" ht="15.75">
      <c r="A13" s="263"/>
    </row>
    <row r="14" ht="15">
      <c r="A14" s="307" t="s">
        <v>39</v>
      </c>
    </row>
    <row r="15" ht="15">
      <c r="A15" s="308" t="s">
        <v>40</v>
      </c>
    </row>
    <row r="16" ht="15">
      <c r="A16" s="308" t="s">
        <v>41</v>
      </c>
    </row>
    <row r="17" ht="15">
      <c r="A17" s="308" t="s">
        <v>88</v>
      </c>
    </row>
    <row r="18" ht="15">
      <c r="A18" s="308" t="s">
        <v>43</v>
      </c>
    </row>
    <row r="19" ht="15">
      <c r="A19" s="309" t="s">
        <v>44</v>
      </c>
    </row>
    <row r="20" ht="15">
      <c r="A20" s="308" t="s">
        <v>72</v>
      </c>
    </row>
    <row r="21" ht="15">
      <c r="A21" s="307" t="s">
        <v>46</v>
      </c>
    </row>
    <row r="22" ht="15">
      <c r="A22" s="307" t="s">
        <v>52</v>
      </c>
    </row>
    <row r="23" ht="15">
      <c r="A23" s="310" t="s">
        <v>47</v>
      </c>
    </row>
    <row r="24" ht="15">
      <c r="A24" s="311" t="s">
        <v>48</v>
      </c>
    </row>
    <row r="25" ht="15">
      <c r="A25" s="309" t="s">
        <v>115</v>
      </c>
    </row>
    <row r="26" ht="15">
      <c r="A26" s="308" t="s">
        <v>49</v>
      </c>
    </row>
    <row r="27" ht="15">
      <c r="A27" s="309" t="s">
        <v>119</v>
      </c>
    </row>
    <row r="28" ht="15">
      <c r="A28" s="309" t="s">
        <v>121</v>
      </c>
    </row>
    <row r="29" ht="15">
      <c r="A29" s="307" t="s">
        <v>18</v>
      </c>
    </row>
    <row r="30" ht="15">
      <c r="A30" s="309" t="s">
        <v>50</v>
      </c>
    </row>
    <row r="31" ht="15">
      <c r="A31" s="311" t="s">
        <v>51</v>
      </c>
    </row>
    <row r="32" ht="15">
      <c r="A32" s="308" t="s">
        <v>199</v>
      </c>
    </row>
    <row r="33" ht="15">
      <c r="A33" s="308" t="s">
        <v>126</v>
      </c>
    </row>
    <row r="34" ht="15">
      <c r="A34" s="310" t="s">
        <v>53</v>
      </c>
    </row>
    <row r="35" ht="15">
      <c r="A35" s="310" t="s">
        <v>251</v>
      </c>
    </row>
    <row r="36" ht="15">
      <c r="A36" s="308" t="s">
        <v>252</v>
      </c>
    </row>
    <row r="37" ht="15">
      <c r="A37" s="310" t="s">
        <v>253</v>
      </c>
    </row>
    <row r="38" ht="15">
      <c r="A38" s="310" t="s">
        <v>254</v>
      </c>
    </row>
    <row r="39" ht="15">
      <c r="A39" s="308" t="s">
        <v>256</v>
      </c>
    </row>
    <row r="40" ht="15">
      <c r="A40" s="308" t="s">
        <v>135</v>
      </c>
    </row>
    <row r="41" ht="15">
      <c r="A41" s="308" t="s">
        <v>326</v>
      </c>
    </row>
    <row r="42" ht="15">
      <c r="A42" s="308" t="s">
        <v>327</v>
      </c>
    </row>
    <row r="43" ht="15">
      <c r="A43" s="308" t="s">
        <v>328</v>
      </c>
    </row>
    <row r="44" ht="15">
      <c r="A44" s="310" t="s">
        <v>146</v>
      </c>
    </row>
    <row r="45" ht="15">
      <c r="A45" s="310" t="s">
        <v>148</v>
      </c>
    </row>
    <row r="46" ht="15">
      <c r="A46" s="310" t="s">
        <v>149</v>
      </c>
    </row>
    <row r="47" ht="15">
      <c r="A47" s="312" t="s">
        <v>150</v>
      </c>
    </row>
    <row r="48" ht="15">
      <c r="A48" s="310" t="s">
        <v>243</v>
      </c>
    </row>
    <row r="49" ht="15">
      <c r="A49" s="313" t="s">
        <v>151</v>
      </c>
    </row>
    <row r="50" ht="15">
      <c r="A50" s="314" t="s">
        <v>153</v>
      </c>
    </row>
    <row r="51" ht="15">
      <c r="A51" s="314" t="s">
        <v>154</v>
      </c>
    </row>
    <row r="52" ht="15">
      <c r="A52" s="314" t="s">
        <v>155</v>
      </c>
    </row>
    <row r="53" ht="15">
      <c r="A53" s="314" t="s">
        <v>157</v>
      </c>
    </row>
    <row r="54" ht="15">
      <c r="A54" s="313" t="s">
        <v>158</v>
      </c>
    </row>
    <row r="55" ht="15">
      <c r="A55" s="314" t="s">
        <v>159</v>
      </c>
    </row>
    <row r="56" ht="15">
      <c r="A56" s="315" t="s">
        <v>160</v>
      </c>
    </row>
    <row r="57" ht="15">
      <c r="A57" s="314" t="s">
        <v>161</v>
      </c>
    </row>
    <row r="58" ht="15">
      <c r="A58" s="313" t="s">
        <v>162</v>
      </c>
    </row>
    <row r="59" ht="15">
      <c r="A59" s="314" t="s">
        <v>163</v>
      </c>
    </row>
    <row r="60" ht="15">
      <c r="A60" s="314" t="s">
        <v>164</v>
      </c>
    </row>
    <row r="61" ht="15">
      <c r="A61" s="314" t="s">
        <v>165</v>
      </c>
    </row>
    <row r="62" ht="15">
      <c r="A62" s="314" t="s">
        <v>166</v>
      </c>
    </row>
    <row r="63" ht="15">
      <c r="A63" s="314" t="s">
        <v>167</v>
      </c>
    </row>
    <row r="64" ht="15">
      <c r="A64" s="314" t="s">
        <v>168</v>
      </c>
    </row>
    <row r="65" ht="15">
      <c r="A65" s="314" t="s">
        <v>169</v>
      </c>
    </row>
    <row r="66" ht="15">
      <c r="A66" s="314" t="s">
        <v>170</v>
      </c>
    </row>
    <row r="67" ht="15">
      <c r="A67" s="314" t="s">
        <v>171</v>
      </c>
    </row>
    <row r="68" ht="15">
      <c r="A68" s="314" t="s">
        <v>172</v>
      </c>
    </row>
    <row r="69" ht="15">
      <c r="A69" s="314" t="s">
        <v>173</v>
      </c>
    </row>
    <row r="70" ht="15">
      <c r="A70" s="314" t="s">
        <v>140</v>
      </c>
    </row>
    <row r="71" ht="15">
      <c r="A71" s="314" t="s">
        <v>174</v>
      </c>
    </row>
    <row r="72" ht="15">
      <c r="A72" s="314" t="s">
        <v>175</v>
      </c>
    </row>
    <row r="73" ht="15">
      <c r="A73" s="313" t="s">
        <v>176</v>
      </c>
    </row>
    <row r="74" ht="15">
      <c r="A74" s="314" t="s">
        <v>178</v>
      </c>
    </row>
    <row r="75" ht="15">
      <c r="A75" s="314" t="s">
        <v>179</v>
      </c>
    </row>
    <row r="76" ht="15">
      <c r="A76" s="314" t="s">
        <v>180</v>
      </c>
    </row>
    <row r="77" ht="15">
      <c r="A77" s="310" t="s">
        <v>181</v>
      </c>
    </row>
    <row r="78" ht="15">
      <c r="A78" s="314" t="s">
        <v>182</v>
      </c>
    </row>
    <row r="79" ht="15">
      <c r="A79" s="314" t="s">
        <v>183</v>
      </c>
    </row>
    <row r="80" ht="15">
      <c r="A80" s="314" t="s">
        <v>184</v>
      </c>
    </row>
  </sheetData>
  <sheetProtection/>
  <mergeCells count="1">
    <mergeCell ref="A10:A12"/>
  </mergeCells>
  <printOptions/>
  <pageMargins left="0.7" right="0.16" top="0.42" bottom="0.26" header="0.31" footer="0.2"/>
  <pageSetup fitToHeight="20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B689"/>
  <sheetViews>
    <sheetView view="pageBreakPreview" zoomScaleSheetLayoutView="100" zoomScalePageLayoutView="0" workbookViewId="0" topLeftCell="A1">
      <selection activeCell="H679" sqref="H679"/>
    </sheetView>
  </sheetViews>
  <sheetFormatPr defaultColWidth="9.140625" defaultRowHeight="12.75"/>
  <cols>
    <col min="1" max="1" width="3.140625" style="0" customWidth="1"/>
    <col min="2" max="2" width="30.00390625" style="0" customWidth="1"/>
    <col min="3" max="3" width="22.8515625" style="0" customWidth="1"/>
    <col min="4" max="4" width="10.28125" style="0" customWidth="1"/>
    <col min="5" max="5" width="14.28125" style="0" customWidth="1"/>
    <col min="6" max="6" width="7.140625" style="0" customWidth="1"/>
    <col min="7" max="7" width="6.140625" style="0" customWidth="1"/>
    <col min="8" max="8" width="6.7109375" style="0" customWidth="1"/>
    <col min="9" max="9" width="9.28125" style="0" customWidth="1"/>
    <col min="10" max="10" width="6.421875" style="0" customWidth="1"/>
    <col min="11" max="11" width="12.00390625" style="0" customWidth="1"/>
    <col min="12" max="12" width="6.28125" style="0" customWidth="1"/>
    <col min="13" max="13" width="10.28125" style="0" customWidth="1"/>
    <col min="14" max="14" width="5.28125" style="0" customWidth="1"/>
    <col min="15" max="15" width="7.28125" style="0" customWidth="1"/>
    <col min="16" max="16" width="5.7109375" style="0" customWidth="1"/>
    <col min="17" max="17" width="12.00390625" style="0" customWidth="1"/>
    <col min="18" max="18" width="11.7109375" style="0" customWidth="1"/>
    <col min="19" max="19" width="16.7109375" style="0" customWidth="1"/>
    <col min="20" max="20" width="4.421875" style="0" hidden="1" customWidth="1"/>
  </cols>
  <sheetData>
    <row r="1" spans="1:17" ht="15.75">
      <c r="A1" s="71"/>
      <c r="B1" s="71"/>
      <c r="C1" s="283" t="s">
        <v>86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1:19" ht="15.75">
      <c r="A2" s="71"/>
      <c r="B2" s="71"/>
      <c r="C2" s="283" t="s">
        <v>87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S2" s="70"/>
    </row>
    <row r="3" spans="14:19" ht="12" customHeight="1">
      <c r="N3" s="70"/>
      <c r="O3" s="70"/>
      <c r="P3" s="70"/>
      <c r="Q3" s="70"/>
      <c r="R3" s="70"/>
      <c r="S3" s="70"/>
    </row>
    <row r="4" spans="14:19" ht="11.25" customHeight="1">
      <c r="N4" s="70"/>
      <c r="O4" s="70"/>
      <c r="Q4" s="70" t="s">
        <v>33</v>
      </c>
      <c r="R4" s="70"/>
      <c r="S4" s="70"/>
    </row>
    <row r="5" spans="3:20" ht="17.25" customHeight="1">
      <c r="C5" s="268" t="s">
        <v>34</v>
      </c>
      <c r="D5" s="269"/>
      <c r="E5" s="269"/>
      <c r="F5" s="269"/>
      <c r="G5" s="269"/>
      <c r="H5" s="70"/>
      <c r="I5" s="70"/>
      <c r="K5" s="35"/>
      <c r="P5" s="70" t="s">
        <v>36</v>
      </c>
      <c r="Q5" s="70"/>
      <c r="R5" s="70"/>
      <c r="S5" s="70"/>
      <c r="T5" s="70"/>
    </row>
    <row r="6" spans="3:19" ht="20.25" customHeight="1">
      <c r="C6" s="270" t="s">
        <v>309</v>
      </c>
      <c r="D6" s="269"/>
      <c r="E6" s="269"/>
      <c r="F6" s="269"/>
      <c r="G6" s="269"/>
      <c r="H6" s="70"/>
      <c r="I6" s="70"/>
      <c r="N6" s="284" t="s">
        <v>315</v>
      </c>
      <c r="O6" s="284"/>
      <c r="P6" s="284"/>
      <c r="Q6" s="284"/>
      <c r="R6" s="284"/>
      <c r="S6" s="284"/>
    </row>
    <row r="7" spans="4:17" ht="18.75" customHeight="1">
      <c r="D7" s="70"/>
      <c r="E7" s="70"/>
      <c r="F7" s="70"/>
      <c r="G7" s="70"/>
      <c r="H7" s="70"/>
      <c r="I7" s="70"/>
      <c r="M7" s="285"/>
      <c r="N7" s="285"/>
      <c r="O7" s="285"/>
      <c r="P7" s="285"/>
      <c r="Q7" t="s">
        <v>200</v>
      </c>
    </row>
    <row r="8" spans="4:18" ht="18.75" customHeight="1">
      <c r="D8" s="70"/>
      <c r="E8" s="70"/>
      <c r="F8" s="70"/>
      <c r="G8" s="70"/>
      <c r="H8" s="70"/>
      <c r="I8" s="70"/>
      <c r="M8" s="289" t="s">
        <v>35</v>
      </c>
      <c r="N8" s="289"/>
      <c r="O8" s="289"/>
      <c r="P8" s="289"/>
      <c r="Q8" s="289"/>
      <c r="R8" s="101">
        <f>SUM(D670)</f>
        <v>466.25</v>
      </c>
    </row>
    <row r="9" spans="4:18" ht="12.75" customHeight="1" thickBot="1">
      <c r="D9" s="83"/>
      <c r="E9" s="83"/>
      <c r="F9" s="83"/>
      <c r="G9" s="83"/>
      <c r="H9" s="83"/>
      <c r="I9" s="83"/>
      <c r="K9" s="278" t="s">
        <v>277</v>
      </c>
      <c r="L9" s="278"/>
      <c r="M9" s="278"/>
      <c r="N9" s="279">
        <f>SUM(S670)</f>
        <v>7107240.476499999</v>
      </c>
      <c r="O9" s="279"/>
      <c r="P9" s="279"/>
      <c r="Q9" s="202" t="s">
        <v>276</v>
      </c>
      <c r="R9" s="202"/>
    </row>
    <row r="10" spans="1:28" ht="12.75" customHeight="1">
      <c r="A10" s="280" t="s">
        <v>6</v>
      </c>
      <c r="B10" s="264" t="s">
        <v>37</v>
      </c>
      <c r="C10" s="264" t="s">
        <v>62</v>
      </c>
      <c r="D10" s="264" t="s">
        <v>26</v>
      </c>
      <c r="E10" s="264" t="s">
        <v>27</v>
      </c>
      <c r="F10" s="301" t="s">
        <v>202</v>
      </c>
      <c r="G10" s="302"/>
      <c r="H10" s="299" t="s">
        <v>201</v>
      </c>
      <c r="I10" s="299"/>
      <c r="J10" s="295" t="s">
        <v>1</v>
      </c>
      <c r="K10" s="296"/>
      <c r="L10" s="295" t="s">
        <v>2</v>
      </c>
      <c r="M10" s="296"/>
      <c r="N10" s="295" t="s">
        <v>3</v>
      </c>
      <c r="O10" s="296"/>
      <c r="P10" s="295" t="s">
        <v>9</v>
      </c>
      <c r="Q10" s="296"/>
      <c r="R10" s="286" t="s">
        <v>0</v>
      </c>
      <c r="S10" s="292" t="s">
        <v>4</v>
      </c>
      <c r="T10" s="290"/>
      <c r="U10" s="305"/>
      <c r="V10" s="305"/>
      <c r="W10" s="305"/>
      <c r="X10" s="305"/>
      <c r="Y10" s="290"/>
      <c r="Z10" s="289"/>
      <c r="AA10" s="289"/>
      <c r="AB10" s="289"/>
    </row>
    <row r="11" spans="1:28" ht="76.5" customHeight="1">
      <c r="A11" s="281"/>
      <c r="B11" s="265"/>
      <c r="C11" s="265"/>
      <c r="D11" s="265"/>
      <c r="E11" s="265"/>
      <c r="F11" s="303"/>
      <c r="G11" s="304"/>
      <c r="H11" s="300"/>
      <c r="I11" s="300"/>
      <c r="J11" s="297"/>
      <c r="K11" s="298"/>
      <c r="L11" s="297"/>
      <c r="M11" s="298"/>
      <c r="N11" s="297"/>
      <c r="O11" s="298"/>
      <c r="P11" s="297"/>
      <c r="Q11" s="298"/>
      <c r="R11" s="287"/>
      <c r="S11" s="293"/>
      <c r="T11" s="291"/>
      <c r="U11" s="305"/>
      <c r="V11" s="305"/>
      <c r="W11" s="305"/>
      <c r="X11" s="305"/>
      <c r="Y11" s="290"/>
      <c r="Z11" s="289"/>
      <c r="AA11" s="289"/>
      <c r="AB11" s="289"/>
    </row>
    <row r="12" spans="1:28" ht="26.25" customHeight="1">
      <c r="A12" s="282"/>
      <c r="B12" s="266"/>
      <c r="C12" s="266"/>
      <c r="D12" s="266"/>
      <c r="E12" s="266"/>
      <c r="F12" s="86" t="s">
        <v>30</v>
      </c>
      <c r="G12" s="57" t="s">
        <v>7</v>
      </c>
      <c r="H12" s="84" t="s">
        <v>5</v>
      </c>
      <c r="I12" s="84" t="s">
        <v>7</v>
      </c>
      <c r="J12" s="57" t="s">
        <v>5</v>
      </c>
      <c r="K12" s="57" t="s">
        <v>7</v>
      </c>
      <c r="L12" s="57" t="s">
        <v>5</v>
      </c>
      <c r="M12" s="57" t="s">
        <v>7</v>
      </c>
      <c r="N12" s="57" t="s">
        <v>5</v>
      </c>
      <c r="O12" s="57" t="s">
        <v>7</v>
      </c>
      <c r="P12" s="57" t="s">
        <v>5</v>
      </c>
      <c r="Q12" s="57" t="s">
        <v>7</v>
      </c>
      <c r="R12" s="288"/>
      <c r="S12" s="294"/>
      <c r="T12" s="38"/>
      <c r="U12" s="38"/>
      <c r="V12" s="38"/>
      <c r="W12" s="38"/>
      <c r="X12" s="39"/>
      <c r="Y12" s="290"/>
      <c r="Z12" s="40"/>
      <c r="AA12" s="40"/>
      <c r="AB12" s="34"/>
    </row>
    <row r="13" spans="1:28" ht="12.75">
      <c r="A13" s="205">
        <v>1</v>
      </c>
      <c r="B13" s="2" t="s">
        <v>38</v>
      </c>
      <c r="C13" s="2" t="s">
        <v>31</v>
      </c>
      <c r="D13" s="6">
        <v>1</v>
      </c>
      <c r="E13" s="110">
        <v>28900</v>
      </c>
      <c r="F13" s="110"/>
      <c r="G13" s="110">
        <v>0</v>
      </c>
      <c r="H13" s="110">
        <v>30</v>
      </c>
      <c r="I13" s="110">
        <v>8670</v>
      </c>
      <c r="J13" s="110">
        <v>15</v>
      </c>
      <c r="K13" s="110">
        <v>4335</v>
      </c>
      <c r="L13" s="110"/>
      <c r="M13" s="110"/>
      <c r="N13" s="110"/>
      <c r="O13" s="110">
        <f>(M13*N13)/100</f>
        <v>0</v>
      </c>
      <c r="P13" s="102">
        <v>5</v>
      </c>
      <c r="Q13" s="102">
        <f>SUM(E13*P13/100)</f>
        <v>1445</v>
      </c>
      <c r="R13" s="127">
        <v>6502.5</v>
      </c>
      <c r="S13" s="206">
        <f>R13+Q13+K13+I13+G13+E13</f>
        <v>49852.5</v>
      </c>
      <c r="T13" s="198">
        <f>SUM(M13+O13+S13)*0.15</f>
        <v>7477.875</v>
      </c>
      <c r="U13" s="38"/>
      <c r="V13" s="38"/>
      <c r="W13" s="38"/>
      <c r="X13" s="39"/>
      <c r="Y13" s="38"/>
      <c r="Z13" s="40"/>
      <c r="AA13" s="40"/>
      <c r="AB13" s="34"/>
    </row>
    <row r="14" spans="1:28" ht="22.5">
      <c r="A14" s="205">
        <v>2</v>
      </c>
      <c r="B14" s="2" t="s">
        <v>38</v>
      </c>
      <c r="C14" s="33" t="s">
        <v>56</v>
      </c>
      <c r="D14" s="6">
        <v>1</v>
      </c>
      <c r="E14" s="110">
        <v>20230</v>
      </c>
      <c r="F14" s="110"/>
      <c r="G14" s="110">
        <f>F14*E14</f>
        <v>0</v>
      </c>
      <c r="H14" s="110"/>
      <c r="I14" s="110"/>
      <c r="J14" s="110">
        <v>15</v>
      </c>
      <c r="K14" s="110">
        <v>3034.5</v>
      </c>
      <c r="L14" s="110"/>
      <c r="M14" s="110"/>
      <c r="N14" s="110"/>
      <c r="O14" s="110">
        <f>(M14*N14)/100</f>
        <v>0</v>
      </c>
      <c r="P14" s="102">
        <v>5</v>
      </c>
      <c r="Q14" s="102">
        <f>SUM(E14*P14/100)</f>
        <v>1011.5</v>
      </c>
      <c r="R14" s="127">
        <v>3641.4</v>
      </c>
      <c r="S14" s="206">
        <f>R14+Q14+K14+I14+G14+E14</f>
        <v>27917.4</v>
      </c>
      <c r="T14" s="198">
        <f>SUM(M14+O14+S14)*0.15</f>
        <v>4187.61</v>
      </c>
      <c r="U14" s="38"/>
      <c r="V14" s="38"/>
      <c r="W14" s="38"/>
      <c r="X14" s="39"/>
      <c r="Y14" s="38"/>
      <c r="Z14" s="40"/>
      <c r="AA14" s="40"/>
      <c r="AB14" s="34"/>
    </row>
    <row r="15" spans="1:28" ht="33.75">
      <c r="A15" s="205">
        <v>3</v>
      </c>
      <c r="B15" s="2" t="s">
        <v>38</v>
      </c>
      <c r="C15" s="4" t="s">
        <v>197</v>
      </c>
      <c r="D15" s="5">
        <v>1</v>
      </c>
      <c r="E15" s="110">
        <v>20230</v>
      </c>
      <c r="F15" s="110"/>
      <c r="G15" s="110">
        <v>0</v>
      </c>
      <c r="H15" s="110"/>
      <c r="I15" s="110"/>
      <c r="J15" s="110">
        <v>15</v>
      </c>
      <c r="K15" s="110">
        <v>3034.5</v>
      </c>
      <c r="L15" s="110"/>
      <c r="M15" s="110"/>
      <c r="N15" s="110"/>
      <c r="O15" s="110">
        <f>(M15*N15)/100</f>
        <v>0</v>
      </c>
      <c r="P15" s="102">
        <v>5</v>
      </c>
      <c r="Q15" s="102">
        <v>1011.5</v>
      </c>
      <c r="R15" s="127">
        <v>3641.4</v>
      </c>
      <c r="S15" s="206">
        <f>R15+Q15+K15+I15+G15+E15</f>
        <v>27917.4</v>
      </c>
      <c r="T15" s="198">
        <f>SUM(M15+O15+S15)*0.15</f>
        <v>4187.61</v>
      </c>
      <c r="U15" s="38"/>
      <c r="V15" s="38"/>
      <c r="W15" s="38"/>
      <c r="X15" s="39"/>
      <c r="Y15" s="38"/>
      <c r="Z15" s="40"/>
      <c r="AA15" s="40"/>
      <c r="AB15" s="34"/>
    </row>
    <row r="16" spans="1:28" ht="33.75">
      <c r="A16" s="205">
        <v>4</v>
      </c>
      <c r="B16" s="2" t="s">
        <v>38</v>
      </c>
      <c r="C16" s="33" t="s">
        <v>57</v>
      </c>
      <c r="D16" s="5">
        <v>1</v>
      </c>
      <c r="E16" s="110">
        <v>20230</v>
      </c>
      <c r="F16" s="110"/>
      <c r="G16" s="110">
        <f>F16*E16</f>
        <v>0</v>
      </c>
      <c r="H16" s="110"/>
      <c r="I16" s="110"/>
      <c r="J16" s="110">
        <v>15</v>
      </c>
      <c r="K16" s="110">
        <v>3034.5</v>
      </c>
      <c r="L16" s="110"/>
      <c r="M16" s="110"/>
      <c r="N16" s="110"/>
      <c r="O16" s="110">
        <f>(M16*N16)/100</f>
        <v>0</v>
      </c>
      <c r="P16" s="102">
        <v>5</v>
      </c>
      <c r="Q16" s="102">
        <v>1011.5</v>
      </c>
      <c r="R16" s="127">
        <v>3641.4</v>
      </c>
      <c r="S16" s="206">
        <f>R16+Q16+K16+I16+G16+E16</f>
        <v>27917.4</v>
      </c>
      <c r="T16" s="198">
        <f>SUM(M16+O16+S16)*0.15</f>
        <v>4187.61</v>
      </c>
      <c r="U16" s="38"/>
      <c r="V16" s="38"/>
      <c r="W16" s="38"/>
      <c r="X16" s="39"/>
      <c r="Y16" s="38"/>
      <c r="Z16" s="40"/>
      <c r="AA16" s="40"/>
      <c r="AB16" s="34"/>
    </row>
    <row r="17" spans="1:28" ht="12.75">
      <c r="A17" s="205">
        <v>5</v>
      </c>
      <c r="B17" s="2" t="s">
        <v>38</v>
      </c>
      <c r="C17" s="2" t="s">
        <v>58</v>
      </c>
      <c r="D17" s="6">
        <v>1</v>
      </c>
      <c r="E17" s="110">
        <v>20230</v>
      </c>
      <c r="F17" s="110"/>
      <c r="G17" s="110">
        <f>F17*E17</f>
        <v>0</v>
      </c>
      <c r="H17" s="110"/>
      <c r="I17" s="110"/>
      <c r="J17" s="110">
        <v>15</v>
      </c>
      <c r="K17" s="110">
        <v>3034.5</v>
      </c>
      <c r="L17" s="110"/>
      <c r="M17" s="110"/>
      <c r="N17" s="110"/>
      <c r="O17" s="110">
        <f>(M17*N17)/100</f>
        <v>0</v>
      </c>
      <c r="P17" s="102">
        <v>5</v>
      </c>
      <c r="Q17" s="102">
        <v>1011.5</v>
      </c>
      <c r="R17" s="127">
        <v>3641.4</v>
      </c>
      <c r="S17" s="206">
        <f>R17+Q17+K17+I17+G17+E17</f>
        <v>27917.4</v>
      </c>
      <c r="T17" s="198">
        <f>SUM(M17+O17+S17)*0.15</f>
        <v>4187.61</v>
      </c>
      <c r="U17" s="38"/>
      <c r="V17" s="38"/>
      <c r="W17" s="38"/>
      <c r="X17" s="39"/>
      <c r="Y17" s="38"/>
      <c r="Z17" s="40"/>
      <c r="AA17" s="40"/>
      <c r="AB17" s="34"/>
    </row>
    <row r="18" spans="1:28" ht="12.75">
      <c r="A18" s="207"/>
      <c r="B18" s="16" t="s">
        <v>13</v>
      </c>
      <c r="C18" s="17"/>
      <c r="D18" s="16">
        <f>SUM(D13:D17)</f>
        <v>5</v>
      </c>
      <c r="E18" s="103">
        <f>SUM(E13:E17)</f>
        <v>109820</v>
      </c>
      <c r="F18" s="103"/>
      <c r="G18" s="103">
        <f>SUM(G13:G17)</f>
        <v>0</v>
      </c>
      <c r="H18" s="103"/>
      <c r="I18" s="103">
        <f>SUM(I13:I17)</f>
        <v>8670</v>
      </c>
      <c r="J18" s="103"/>
      <c r="K18" s="103">
        <f>SUM(K13:K17)</f>
        <v>16473</v>
      </c>
      <c r="L18" s="103"/>
      <c r="M18" s="103"/>
      <c r="N18" s="103"/>
      <c r="O18" s="103">
        <f>SUM(O13:O17)</f>
        <v>0</v>
      </c>
      <c r="P18" s="103"/>
      <c r="Q18" s="103">
        <f>SUM(Q13:Q17)</f>
        <v>5491</v>
      </c>
      <c r="R18" s="108">
        <f>SUM(R13:R17)</f>
        <v>21068.100000000002</v>
      </c>
      <c r="S18" s="208">
        <f>SUM(S13:S17)</f>
        <v>161522.09999999998</v>
      </c>
      <c r="T18" s="199">
        <f>SUM(T13:T17)</f>
        <v>24228.315000000002</v>
      </c>
      <c r="U18" s="38"/>
      <c r="V18" s="38"/>
      <c r="W18" s="38"/>
      <c r="X18" s="39"/>
      <c r="Y18" s="38"/>
      <c r="Z18" s="40"/>
      <c r="AA18" s="40"/>
      <c r="AB18" s="34"/>
    </row>
    <row r="19" spans="1:28" ht="15">
      <c r="A19" s="189" t="s">
        <v>90</v>
      </c>
      <c r="B19" s="159"/>
      <c r="C19" s="159"/>
      <c r="D19" s="160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8"/>
      <c r="S19" s="208"/>
      <c r="T19" s="72"/>
      <c r="U19" s="38"/>
      <c r="V19" s="38"/>
      <c r="W19" s="38"/>
      <c r="X19" s="39"/>
      <c r="Y19" s="38"/>
      <c r="Z19" s="40"/>
      <c r="AA19" s="40"/>
      <c r="AB19" s="34"/>
    </row>
    <row r="20" spans="1:28" s="37" customFormat="1" ht="22.5">
      <c r="A20" s="205">
        <v>1</v>
      </c>
      <c r="B20" s="151" t="s">
        <v>39</v>
      </c>
      <c r="C20" s="151" t="s">
        <v>204</v>
      </c>
      <c r="D20" s="91">
        <v>1</v>
      </c>
      <c r="E20" s="147">
        <v>16500</v>
      </c>
      <c r="F20" s="147"/>
      <c r="G20" s="147">
        <f>SUM(E20*F20)</f>
        <v>0</v>
      </c>
      <c r="H20" s="147">
        <v>20</v>
      </c>
      <c r="I20" s="147">
        <f>(E20*H20)/100</f>
        <v>3300</v>
      </c>
      <c r="J20" s="147">
        <v>15</v>
      </c>
      <c r="K20" s="147">
        <f>SUM(J20*E20)/100</f>
        <v>2475</v>
      </c>
      <c r="L20" s="147">
        <v>8</v>
      </c>
      <c r="M20" s="148">
        <f>SUM(L20*E20/100)</f>
        <v>1320</v>
      </c>
      <c r="N20" s="121"/>
      <c r="O20" s="121"/>
      <c r="P20" s="149">
        <v>5</v>
      </c>
      <c r="Q20" s="149">
        <f>SUM(E20*P20)/100</f>
        <v>825</v>
      </c>
      <c r="R20" s="150">
        <f>SUM(I20+E20+G20+K20+Q20+M20)*15%</f>
        <v>3663</v>
      </c>
      <c r="S20" s="209">
        <f>SUM(E20+K20+Q20+R20+I20+M20)</f>
        <v>28083</v>
      </c>
      <c r="T20" s="41"/>
      <c r="U20" s="42"/>
      <c r="V20" s="42"/>
      <c r="W20" s="43"/>
      <c r="X20" s="42"/>
      <c r="Y20" s="42"/>
      <c r="Z20" s="44"/>
      <c r="AA20" s="44"/>
      <c r="AB20" s="44"/>
    </row>
    <row r="21" spans="1:28" s="37" customFormat="1" ht="15.75">
      <c r="A21" s="205">
        <v>2</v>
      </c>
      <c r="B21" s="151" t="s">
        <v>39</v>
      </c>
      <c r="C21" s="152" t="s">
        <v>205</v>
      </c>
      <c r="D21" s="91">
        <v>1</v>
      </c>
      <c r="E21" s="147">
        <v>15100</v>
      </c>
      <c r="F21" s="147"/>
      <c r="G21" s="147">
        <f>SUM(E21*F21)</f>
        <v>0</v>
      </c>
      <c r="H21" s="147">
        <v>10</v>
      </c>
      <c r="I21" s="147">
        <f>(E21*H21)/100</f>
        <v>1510</v>
      </c>
      <c r="J21" s="147">
        <v>10</v>
      </c>
      <c r="K21" s="147">
        <f>SUM(J21*E21)/100</f>
        <v>1510</v>
      </c>
      <c r="L21" s="147">
        <v>8</v>
      </c>
      <c r="M21" s="148">
        <f>SUM(L21*E21/100)</f>
        <v>1208</v>
      </c>
      <c r="N21" s="121"/>
      <c r="O21" s="121"/>
      <c r="P21" s="149">
        <v>5</v>
      </c>
      <c r="Q21" s="149">
        <f>SUM(E21*P21)/100</f>
        <v>755</v>
      </c>
      <c r="R21" s="150">
        <f>SUM(I21+E21+G21+K21+Q21+M21)*15%</f>
        <v>3012.45</v>
      </c>
      <c r="S21" s="209">
        <f>SUM(E21+K21+Q21+R21+I21+M21)</f>
        <v>23095.45</v>
      </c>
      <c r="T21" s="41"/>
      <c r="U21" s="42"/>
      <c r="V21" s="42"/>
      <c r="W21" s="43"/>
      <c r="X21" s="42"/>
      <c r="Y21" s="42"/>
      <c r="Z21" s="44"/>
      <c r="AA21" s="44"/>
      <c r="AB21" s="44"/>
    </row>
    <row r="22" spans="1:28" s="37" customFormat="1" ht="15.75">
      <c r="A22" s="205">
        <v>3</v>
      </c>
      <c r="B22" s="151" t="s">
        <v>39</v>
      </c>
      <c r="C22" s="152" t="s">
        <v>206</v>
      </c>
      <c r="D22" s="90">
        <v>1</v>
      </c>
      <c r="E22" s="147">
        <v>15100</v>
      </c>
      <c r="F22" s="147"/>
      <c r="G22" s="147">
        <f>SUM(E22*F22)</f>
        <v>0</v>
      </c>
      <c r="H22" s="147"/>
      <c r="I22" s="147">
        <f>(E22*H22)/100</f>
        <v>0</v>
      </c>
      <c r="J22" s="147">
        <v>15</v>
      </c>
      <c r="K22" s="147">
        <f>SUM(J22*E22)/100</f>
        <v>2265</v>
      </c>
      <c r="L22" s="147">
        <v>8</v>
      </c>
      <c r="M22" s="148">
        <f>SUM(L22*E22/100)</f>
        <v>1208</v>
      </c>
      <c r="N22" s="121"/>
      <c r="O22" s="121"/>
      <c r="P22" s="149">
        <v>5</v>
      </c>
      <c r="Q22" s="149">
        <f>SUM(E22*P22)/100</f>
        <v>755</v>
      </c>
      <c r="R22" s="150">
        <f>SUM(I22+E22+G22+K22+Q22+M22)*15%</f>
        <v>2899.2</v>
      </c>
      <c r="S22" s="209">
        <f>SUM(E22+K22+Q22+R22+I22+M22)</f>
        <v>22227.2</v>
      </c>
      <c r="T22" s="41"/>
      <c r="U22" s="42"/>
      <c r="V22" s="42"/>
      <c r="W22" s="43"/>
      <c r="X22" s="42"/>
      <c r="Y22" s="42"/>
      <c r="Z22" s="44"/>
      <c r="AA22" s="44"/>
      <c r="AB22" s="44"/>
    </row>
    <row r="23" spans="1:28" s="37" customFormat="1" ht="15.75">
      <c r="A23" s="205">
        <v>4</v>
      </c>
      <c r="B23" s="151" t="s">
        <v>39</v>
      </c>
      <c r="C23" s="151" t="s">
        <v>205</v>
      </c>
      <c r="D23" s="91">
        <v>0.5</v>
      </c>
      <c r="E23" s="147">
        <v>7550</v>
      </c>
      <c r="F23" s="147"/>
      <c r="G23" s="147">
        <f>SUM(E23*F23)</f>
        <v>0</v>
      </c>
      <c r="H23" s="147"/>
      <c r="I23" s="147"/>
      <c r="J23" s="147"/>
      <c r="K23" s="147">
        <f>SUM(J23*E23)/100</f>
        <v>0</v>
      </c>
      <c r="L23" s="147">
        <v>8</v>
      </c>
      <c r="M23" s="148">
        <f>SUM(L23*E23/100)</f>
        <v>604</v>
      </c>
      <c r="N23" s="121"/>
      <c r="O23" s="121"/>
      <c r="P23" s="149">
        <v>5</v>
      </c>
      <c r="Q23" s="149">
        <f>SUM(E23*P23)/100</f>
        <v>377.5</v>
      </c>
      <c r="R23" s="150">
        <f>SUM(I23+E23+G23+K23+Q23+M23)*15%</f>
        <v>1279.725</v>
      </c>
      <c r="S23" s="209">
        <f>SUM(E23+K23+Q23+R23+I23+M23)</f>
        <v>9811.225</v>
      </c>
      <c r="T23" s="41"/>
      <c r="U23" s="42"/>
      <c r="V23" s="42"/>
      <c r="W23" s="43"/>
      <c r="X23" s="42"/>
      <c r="Y23" s="42"/>
      <c r="Z23" s="44"/>
      <c r="AA23" s="44"/>
      <c r="AB23" s="44"/>
    </row>
    <row r="24" spans="1:28" s="37" customFormat="1" ht="15.75">
      <c r="A24" s="210"/>
      <c r="B24" s="153" t="s">
        <v>8</v>
      </c>
      <c r="C24" s="154"/>
      <c r="D24" s="154">
        <f>SUM(D20:D23)</f>
        <v>3.5</v>
      </c>
      <c r="E24" s="155">
        <f>SUM(E20:E23)</f>
        <v>54250</v>
      </c>
      <c r="F24" s="155"/>
      <c r="G24" s="155">
        <f>SUM(G20:G23)</f>
        <v>0</v>
      </c>
      <c r="H24" s="155"/>
      <c r="I24" s="155">
        <f>SUM(I20:I23)</f>
        <v>4810</v>
      </c>
      <c r="J24" s="155"/>
      <c r="K24" s="155">
        <f>SUM(K20:K23)</f>
        <v>6250</v>
      </c>
      <c r="L24" s="155"/>
      <c r="M24" s="155">
        <f>SUM(M20:M23)</f>
        <v>4340</v>
      </c>
      <c r="N24" s="155"/>
      <c r="O24" s="155">
        <f>SUM(O20:O23)</f>
        <v>0</v>
      </c>
      <c r="P24" s="155"/>
      <c r="Q24" s="155">
        <f>SUM(Q20:Q23)</f>
        <v>2712.5</v>
      </c>
      <c r="R24" s="156">
        <f>SUM(R20:R23)</f>
        <v>10854.375</v>
      </c>
      <c r="S24" s="211">
        <f>SUM(S20:S23)</f>
        <v>83216.875</v>
      </c>
      <c r="T24" s="45"/>
      <c r="U24" s="42"/>
      <c r="V24" s="42"/>
      <c r="W24" s="43"/>
      <c r="X24" s="42"/>
      <c r="Y24" s="42"/>
      <c r="Z24" s="44"/>
      <c r="AA24" s="44"/>
      <c r="AB24" s="44"/>
    </row>
    <row r="25" spans="1:28" s="37" customFormat="1" ht="22.5">
      <c r="A25" s="205">
        <v>5</v>
      </c>
      <c r="B25" s="151" t="s">
        <v>39</v>
      </c>
      <c r="C25" s="151" t="s">
        <v>59</v>
      </c>
      <c r="D25" s="91">
        <v>1</v>
      </c>
      <c r="E25" s="147">
        <v>10300</v>
      </c>
      <c r="F25" s="147"/>
      <c r="G25" s="147">
        <f aca="true" t="shared" si="0" ref="G25:G37">SUM(F25*E25)</f>
        <v>0</v>
      </c>
      <c r="H25" s="147">
        <f>'[1]форма 2 с сокр на 15-12-15'!$I$16</f>
        <v>30</v>
      </c>
      <c r="I25" s="147">
        <f aca="true" t="shared" si="1" ref="I25:I37">(E25*H25)/100</f>
        <v>3090</v>
      </c>
      <c r="J25" s="147">
        <v>15</v>
      </c>
      <c r="K25" s="147">
        <f aca="true" t="shared" si="2" ref="K25:K37">SUM(J25*E25)/100</f>
        <v>1545</v>
      </c>
      <c r="L25" s="147">
        <v>8</v>
      </c>
      <c r="M25" s="148">
        <f>SUM(L25*E25/100)</f>
        <v>824</v>
      </c>
      <c r="N25" s="121"/>
      <c r="O25" s="121"/>
      <c r="P25" s="149">
        <v>5</v>
      </c>
      <c r="Q25" s="149">
        <f>SUM(E25*P25)/100</f>
        <v>515</v>
      </c>
      <c r="R25" s="150">
        <f>SUM(I25+E25+G25+K25+Q25+M25)*15%</f>
        <v>2441.1</v>
      </c>
      <c r="S25" s="209">
        <f>SUM(E25+K25+Q25+R25+I25+M25)</f>
        <v>18715.1</v>
      </c>
      <c r="T25" s="41"/>
      <c r="U25" s="42"/>
      <c r="V25" s="42"/>
      <c r="W25" s="43"/>
      <c r="X25" s="42"/>
      <c r="Y25" s="42"/>
      <c r="Z25" s="44"/>
      <c r="AA25" s="44"/>
      <c r="AB25" s="44"/>
    </row>
    <row r="26" spans="1:28" s="37" customFormat="1" ht="22.5">
      <c r="A26" s="205">
        <v>6</v>
      </c>
      <c r="B26" s="151" t="s">
        <v>39</v>
      </c>
      <c r="C26" s="151" t="s">
        <v>60</v>
      </c>
      <c r="D26" s="91">
        <v>1</v>
      </c>
      <c r="E26" s="147">
        <v>9600</v>
      </c>
      <c r="F26" s="147"/>
      <c r="G26" s="147">
        <f t="shared" si="0"/>
        <v>0</v>
      </c>
      <c r="H26" s="147">
        <v>20</v>
      </c>
      <c r="I26" s="147">
        <f t="shared" si="1"/>
        <v>1920</v>
      </c>
      <c r="J26" s="147">
        <v>15</v>
      </c>
      <c r="K26" s="147">
        <f t="shared" si="2"/>
        <v>1440</v>
      </c>
      <c r="L26" s="158">
        <v>12</v>
      </c>
      <c r="M26" s="148">
        <f>SUM(L26*E26/100)</f>
        <v>1152</v>
      </c>
      <c r="N26" s="121"/>
      <c r="O26" s="121"/>
      <c r="P26" s="149">
        <v>5</v>
      </c>
      <c r="Q26" s="149">
        <f>SUM(E26*P26)/100</f>
        <v>480</v>
      </c>
      <c r="R26" s="150">
        <f>SUM(I26+E26+G26+K26+Q26+M26)*15%</f>
        <v>2188.7999999999997</v>
      </c>
      <c r="S26" s="209">
        <f>SUM(E26+K26+Q26+R26+I26+M26)</f>
        <v>16780.8</v>
      </c>
      <c r="T26" s="41"/>
      <c r="U26" s="42"/>
      <c r="V26" s="42"/>
      <c r="W26" s="43"/>
      <c r="X26" s="42"/>
      <c r="Y26" s="42"/>
      <c r="Z26" s="44"/>
      <c r="AA26" s="44"/>
      <c r="AB26" s="44"/>
    </row>
    <row r="27" spans="1:28" s="37" customFormat="1" ht="22.5">
      <c r="A27" s="205">
        <v>7</v>
      </c>
      <c r="B27" s="151" t="s">
        <v>39</v>
      </c>
      <c r="C27" s="151" t="s">
        <v>61</v>
      </c>
      <c r="D27" s="91">
        <v>1</v>
      </c>
      <c r="E27" s="147">
        <v>9600</v>
      </c>
      <c r="F27" s="147"/>
      <c r="G27" s="147">
        <f t="shared" si="0"/>
        <v>0</v>
      </c>
      <c r="H27" s="147">
        <f>'[1]форма 2 с сокр на 15-12-15'!$I$18</f>
        <v>30</v>
      </c>
      <c r="I27" s="147">
        <f t="shared" si="1"/>
        <v>2880</v>
      </c>
      <c r="J27" s="147">
        <v>15</v>
      </c>
      <c r="K27" s="147">
        <f t="shared" si="2"/>
        <v>1440</v>
      </c>
      <c r="L27" s="147">
        <v>8</v>
      </c>
      <c r="M27" s="148">
        <f aca="true" t="shared" si="3" ref="M27:M37">SUM(L27*E27/100)</f>
        <v>768</v>
      </c>
      <c r="N27" s="121"/>
      <c r="O27" s="121"/>
      <c r="P27" s="149">
        <v>5</v>
      </c>
      <c r="Q27" s="149">
        <f aca="true" t="shared" si="4" ref="Q27:Q37">SUM(E27*P27)/100</f>
        <v>480</v>
      </c>
      <c r="R27" s="150">
        <f aca="true" t="shared" si="5" ref="R27:R48">SUM(I27+E27+G27+K27+Q27+M27)*15%</f>
        <v>2275.2</v>
      </c>
      <c r="S27" s="209">
        <f aca="true" t="shared" si="6" ref="S27:S48">SUM(E27+K27+Q27+R27+I27+M27)</f>
        <v>17443.2</v>
      </c>
      <c r="T27" s="41"/>
      <c r="U27" s="42"/>
      <c r="V27" s="42"/>
      <c r="W27" s="43"/>
      <c r="X27" s="42"/>
      <c r="Y27" s="42"/>
      <c r="Z27" s="44"/>
      <c r="AA27" s="44"/>
      <c r="AB27" s="44"/>
    </row>
    <row r="28" spans="1:28" s="37" customFormat="1" ht="22.5">
      <c r="A28" s="205">
        <v>8</v>
      </c>
      <c r="B28" s="151" t="s">
        <v>39</v>
      </c>
      <c r="C28" s="151" t="s">
        <v>61</v>
      </c>
      <c r="D28" s="91">
        <v>1</v>
      </c>
      <c r="E28" s="147">
        <v>9600</v>
      </c>
      <c r="F28" s="147"/>
      <c r="G28" s="147">
        <f t="shared" si="0"/>
        <v>0</v>
      </c>
      <c r="H28" s="147">
        <f>'[1]форма 2 с сокр на 15-12-15'!$I$20</f>
        <v>20</v>
      </c>
      <c r="I28" s="147">
        <f t="shared" si="1"/>
        <v>1920</v>
      </c>
      <c r="J28" s="147">
        <v>15</v>
      </c>
      <c r="K28" s="147">
        <f t="shared" si="2"/>
        <v>1440</v>
      </c>
      <c r="L28" s="147">
        <v>8</v>
      </c>
      <c r="M28" s="148">
        <f t="shared" si="3"/>
        <v>768</v>
      </c>
      <c r="N28" s="121"/>
      <c r="O28" s="121"/>
      <c r="P28" s="149">
        <v>5</v>
      </c>
      <c r="Q28" s="149">
        <f t="shared" si="4"/>
        <v>480</v>
      </c>
      <c r="R28" s="150">
        <f t="shared" si="5"/>
        <v>2131.2</v>
      </c>
      <c r="S28" s="209">
        <f t="shared" si="6"/>
        <v>16339.2</v>
      </c>
      <c r="T28" s="41"/>
      <c r="U28" s="42"/>
      <c r="V28" s="42"/>
      <c r="W28" s="43"/>
      <c r="X28" s="42"/>
      <c r="Y28" s="42"/>
      <c r="Z28" s="44"/>
      <c r="AA28" s="44"/>
      <c r="AB28" s="44"/>
    </row>
    <row r="29" spans="1:28" s="37" customFormat="1" ht="22.5">
      <c r="A29" s="205">
        <v>9</v>
      </c>
      <c r="B29" s="151" t="s">
        <v>39</v>
      </c>
      <c r="C29" s="151" t="s">
        <v>61</v>
      </c>
      <c r="D29" s="91">
        <v>1</v>
      </c>
      <c r="E29" s="147">
        <v>9600</v>
      </c>
      <c r="F29" s="147"/>
      <c r="G29" s="147">
        <f t="shared" si="0"/>
        <v>0</v>
      </c>
      <c r="H29" s="147">
        <f>'[1]форма 2 с сокр на 15-12-15'!$I$21</f>
        <v>30</v>
      </c>
      <c r="I29" s="147">
        <f t="shared" si="1"/>
        <v>2880</v>
      </c>
      <c r="J29" s="147">
        <v>15</v>
      </c>
      <c r="K29" s="147">
        <f t="shared" si="2"/>
        <v>1440</v>
      </c>
      <c r="L29" s="147">
        <v>8</v>
      </c>
      <c r="M29" s="148">
        <f t="shared" si="3"/>
        <v>768</v>
      </c>
      <c r="N29" s="121"/>
      <c r="O29" s="121"/>
      <c r="P29" s="149">
        <v>5</v>
      </c>
      <c r="Q29" s="149">
        <f t="shared" si="4"/>
        <v>480</v>
      </c>
      <c r="R29" s="150">
        <f t="shared" si="5"/>
        <v>2275.2</v>
      </c>
      <c r="S29" s="209">
        <f t="shared" si="6"/>
        <v>17443.2</v>
      </c>
      <c r="T29" s="41"/>
      <c r="U29" s="42"/>
      <c r="V29" s="42"/>
      <c r="W29" s="43"/>
      <c r="X29" s="42"/>
      <c r="Y29" s="42"/>
      <c r="Z29" s="44"/>
      <c r="AA29" s="44"/>
      <c r="AB29" s="44"/>
    </row>
    <row r="30" spans="1:28" s="37" customFormat="1" ht="22.5">
      <c r="A30" s="205">
        <v>10</v>
      </c>
      <c r="B30" s="151" t="s">
        <v>39</v>
      </c>
      <c r="C30" s="151" t="s">
        <v>61</v>
      </c>
      <c r="D30" s="91">
        <v>1</v>
      </c>
      <c r="E30" s="147">
        <v>9600</v>
      </c>
      <c r="F30" s="147"/>
      <c r="G30" s="147">
        <f t="shared" si="0"/>
        <v>0</v>
      </c>
      <c r="H30" s="147">
        <v>30</v>
      </c>
      <c r="I30" s="147">
        <f t="shared" si="1"/>
        <v>2880</v>
      </c>
      <c r="J30" s="147">
        <v>15</v>
      </c>
      <c r="K30" s="147">
        <f t="shared" si="2"/>
        <v>1440</v>
      </c>
      <c r="L30" s="147">
        <v>8</v>
      </c>
      <c r="M30" s="148">
        <f t="shared" si="3"/>
        <v>768</v>
      </c>
      <c r="N30" s="121"/>
      <c r="O30" s="121"/>
      <c r="P30" s="149">
        <v>5</v>
      </c>
      <c r="Q30" s="149">
        <f t="shared" si="4"/>
        <v>480</v>
      </c>
      <c r="R30" s="150">
        <f t="shared" si="5"/>
        <v>2275.2</v>
      </c>
      <c r="S30" s="209">
        <f t="shared" si="6"/>
        <v>17443.2</v>
      </c>
      <c r="T30" s="41"/>
      <c r="U30" s="42"/>
      <c r="V30" s="42"/>
      <c r="W30" s="43"/>
      <c r="X30" s="42"/>
      <c r="Y30" s="42"/>
      <c r="Z30" s="44"/>
      <c r="AA30" s="44"/>
      <c r="AB30" s="44"/>
    </row>
    <row r="31" spans="1:28" s="37" customFormat="1" ht="22.5">
      <c r="A31" s="205">
        <v>11</v>
      </c>
      <c r="B31" s="151" t="s">
        <v>39</v>
      </c>
      <c r="C31" s="151" t="s">
        <v>61</v>
      </c>
      <c r="D31" s="91">
        <v>1</v>
      </c>
      <c r="E31" s="147">
        <v>9600</v>
      </c>
      <c r="F31" s="147"/>
      <c r="G31" s="147">
        <f t="shared" si="0"/>
        <v>0</v>
      </c>
      <c r="H31" s="147">
        <v>30</v>
      </c>
      <c r="I31" s="147">
        <f t="shared" si="1"/>
        <v>2880</v>
      </c>
      <c r="J31" s="147">
        <v>15</v>
      </c>
      <c r="K31" s="147">
        <f t="shared" si="2"/>
        <v>1440</v>
      </c>
      <c r="L31" s="147">
        <v>8</v>
      </c>
      <c r="M31" s="148">
        <f t="shared" si="3"/>
        <v>768</v>
      </c>
      <c r="N31" s="121"/>
      <c r="O31" s="121"/>
      <c r="P31" s="149">
        <v>5</v>
      </c>
      <c r="Q31" s="149">
        <f t="shared" si="4"/>
        <v>480</v>
      </c>
      <c r="R31" s="150">
        <f t="shared" si="5"/>
        <v>2275.2</v>
      </c>
      <c r="S31" s="209">
        <f t="shared" si="6"/>
        <v>17443.2</v>
      </c>
      <c r="T31" s="41"/>
      <c r="U31" s="42"/>
      <c r="V31" s="42"/>
      <c r="W31" s="43"/>
      <c r="X31" s="42"/>
      <c r="Y31" s="42"/>
      <c r="Z31" s="44"/>
      <c r="AA31" s="44"/>
      <c r="AB31" s="44"/>
    </row>
    <row r="32" spans="1:28" s="37" customFormat="1" ht="22.5">
      <c r="A32" s="205">
        <v>12</v>
      </c>
      <c r="B32" s="151" t="s">
        <v>39</v>
      </c>
      <c r="C32" s="151" t="s">
        <v>61</v>
      </c>
      <c r="D32" s="91">
        <v>1</v>
      </c>
      <c r="E32" s="147">
        <v>9600</v>
      </c>
      <c r="F32" s="147"/>
      <c r="G32" s="147">
        <f t="shared" si="0"/>
        <v>0</v>
      </c>
      <c r="H32" s="147">
        <v>30</v>
      </c>
      <c r="I32" s="147">
        <f t="shared" si="1"/>
        <v>2880</v>
      </c>
      <c r="J32" s="147">
        <v>15</v>
      </c>
      <c r="K32" s="147">
        <f t="shared" si="2"/>
        <v>1440</v>
      </c>
      <c r="L32" s="147">
        <v>8</v>
      </c>
      <c r="M32" s="148">
        <f t="shared" si="3"/>
        <v>768</v>
      </c>
      <c r="N32" s="121"/>
      <c r="O32" s="121"/>
      <c r="P32" s="149">
        <v>5</v>
      </c>
      <c r="Q32" s="149">
        <f t="shared" si="4"/>
        <v>480</v>
      </c>
      <c r="R32" s="150">
        <f t="shared" si="5"/>
        <v>2275.2</v>
      </c>
      <c r="S32" s="209">
        <f t="shared" si="6"/>
        <v>17443.2</v>
      </c>
      <c r="T32" s="41"/>
      <c r="U32" s="42"/>
      <c r="V32" s="42"/>
      <c r="W32" s="43"/>
      <c r="X32" s="42"/>
      <c r="Y32" s="42"/>
      <c r="Z32" s="44"/>
      <c r="AA32" s="44"/>
      <c r="AB32" s="44"/>
    </row>
    <row r="33" spans="1:28" s="37" customFormat="1" ht="22.5">
      <c r="A33" s="205">
        <v>13</v>
      </c>
      <c r="B33" s="151" t="s">
        <v>39</v>
      </c>
      <c r="C33" s="151" t="s">
        <v>61</v>
      </c>
      <c r="D33" s="91">
        <v>1</v>
      </c>
      <c r="E33" s="147">
        <v>9600</v>
      </c>
      <c r="F33" s="147"/>
      <c r="G33" s="147">
        <f t="shared" si="0"/>
        <v>0</v>
      </c>
      <c r="H33" s="147">
        <v>30</v>
      </c>
      <c r="I33" s="147">
        <f t="shared" si="1"/>
        <v>2880</v>
      </c>
      <c r="J33" s="147">
        <v>15</v>
      </c>
      <c r="K33" s="147">
        <f t="shared" si="2"/>
        <v>1440</v>
      </c>
      <c r="L33" s="147">
        <v>8</v>
      </c>
      <c r="M33" s="148">
        <f t="shared" si="3"/>
        <v>768</v>
      </c>
      <c r="N33" s="121"/>
      <c r="O33" s="121"/>
      <c r="P33" s="149">
        <v>5</v>
      </c>
      <c r="Q33" s="149">
        <f t="shared" si="4"/>
        <v>480</v>
      </c>
      <c r="R33" s="150">
        <f t="shared" si="5"/>
        <v>2275.2</v>
      </c>
      <c r="S33" s="209">
        <f t="shared" si="6"/>
        <v>17443.2</v>
      </c>
      <c r="T33" s="41"/>
      <c r="U33" s="42"/>
      <c r="V33" s="42"/>
      <c r="W33" s="43"/>
      <c r="X33" s="42"/>
      <c r="Y33" s="42"/>
      <c r="Z33" s="44"/>
      <c r="AA33" s="44"/>
      <c r="AB33" s="44"/>
    </row>
    <row r="34" spans="1:28" s="37" customFormat="1" ht="22.5">
      <c r="A34" s="205">
        <v>14</v>
      </c>
      <c r="B34" s="151" t="s">
        <v>39</v>
      </c>
      <c r="C34" s="151" t="s">
        <v>61</v>
      </c>
      <c r="D34" s="91">
        <v>1</v>
      </c>
      <c r="E34" s="147">
        <v>9600</v>
      </c>
      <c r="F34" s="147"/>
      <c r="G34" s="147">
        <f t="shared" si="0"/>
        <v>0</v>
      </c>
      <c r="H34" s="147">
        <v>20</v>
      </c>
      <c r="I34" s="147">
        <f t="shared" si="1"/>
        <v>1920</v>
      </c>
      <c r="J34" s="147">
        <v>15</v>
      </c>
      <c r="K34" s="147">
        <f t="shared" si="2"/>
        <v>1440</v>
      </c>
      <c r="L34" s="147">
        <v>8</v>
      </c>
      <c r="M34" s="148">
        <f t="shared" si="3"/>
        <v>768</v>
      </c>
      <c r="N34" s="121"/>
      <c r="O34" s="121"/>
      <c r="P34" s="149">
        <v>5</v>
      </c>
      <c r="Q34" s="149">
        <f t="shared" si="4"/>
        <v>480</v>
      </c>
      <c r="R34" s="150">
        <f t="shared" si="5"/>
        <v>2131.2</v>
      </c>
      <c r="S34" s="209">
        <f t="shared" si="6"/>
        <v>16339.2</v>
      </c>
      <c r="T34" s="41"/>
      <c r="U34" s="42"/>
      <c r="V34" s="42"/>
      <c r="W34" s="43"/>
      <c r="X34" s="42"/>
      <c r="Y34" s="42"/>
      <c r="Z34" s="44"/>
      <c r="AA34" s="44"/>
      <c r="AB34" s="44"/>
    </row>
    <row r="35" spans="1:28" s="37" customFormat="1" ht="22.5">
      <c r="A35" s="205">
        <v>15</v>
      </c>
      <c r="B35" s="151" t="s">
        <v>39</v>
      </c>
      <c r="C35" s="151" t="s">
        <v>61</v>
      </c>
      <c r="D35" s="91">
        <v>1</v>
      </c>
      <c r="E35" s="147">
        <v>9600</v>
      </c>
      <c r="F35" s="147"/>
      <c r="G35" s="147">
        <f t="shared" si="0"/>
        <v>0</v>
      </c>
      <c r="H35" s="147">
        <v>20</v>
      </c>
      <c r="I35" s="147">
        <f t="shared" si="1"/>
        <v>1920</v>
      </c>
      <c r="J35" s="147">
        <v>15</v>
      </c>
      <c r="K35" s="147">
        <f t="shared" si="2"/>
        <v>1440</v>
      </c>
      <c r="L35" s="147">
        <v>8</v>
      </c>
      <c r="M35" s="148">
        <f t="shared" si="3"/>
        <v>768</v>
      </c>
      <c r="N35" s="121"/>
      <c r="O35" s="121"/>
      <c r="P35" s="149">
        <v>5</v>
      </c>
      <c r="Q35" s="149">
        <f t="shared" si="4"/>
        <v>480</v>
      </c>
      <c r="R35" s="150">
        <f t="shared" si="5"/>
        <v>2131.2</v>
      </c>
      <c r="S35" s="209">
        <f t="shared" si="6"/>
        <v>16339.2</v>
      </c>
      <c r="T35" s="41"/>
      <c r="U35" s="42"/>
      <c r="V35" s="42"/>
      <c r="W35" s="43"/>
      <c r="X35" s="42"/>
      <c r="Y35" s="42"/>
      <c r="Z35" s="44"/>
      <c r="AA35" s="44"/>
      <c r="AB35" s="44"/>
    </row>
    <row r="36" spans="1:28" s="37" customFormat="1" ht="22.5">
      <c r="A36" s="205">
        <v>16</v>
      </c>
      <c r="B36" s="151" t="s">
        <v>39</v>
      </c>
      <c r="C36" s="151" t="s">
        <v>61</v>
      </c>
      <c r="D36" s="91">
        <v>1</v>
      </c>
      <c r="E36" s="147">
        <v>9600</v>
      </c>
      <c r="F36" s="147"/>
      <c r="G36" s="147">
        <f t="shared" si="0"/>
        <v>0</v>
      </c>
      <c r="H36" s="147">
        <v>20</v>
      </c>
      <c r="I36" s="147">
        <f t="shared" si="1"/>
        <v>1920</v>
      </c>
      <c r="J36" s="147">
        <v>15</v>
      </c>
      <c r="K36" s="147">
        <f t="shared" si="2"/>
        <v>1440</v>
      </c>
      <c r="L36" s="147">
        <v>8</v>
      </c>
      <c r="M36" s="148">
        <f t="shared" si="3"/>
        <v>768</v>
      </c>
      <c r="N36" s="121"/>
      <c r="O36" s="121"/>
      <c r="P36" s="149">
        <v>5</v>
      </c>
      <c r="Q36" s="149">
        <f t="shared" si="4"/>
        <v>480</v>
      </c>
      <c r="R36" s="150">
        <f t="shared" si="5"/>
        <v>2131.2</v>
      </c>
      <c r="S36" s="209">
        <f t="shared" si="6"/>
        <v>16339.2</v>
      </c>
      <c r="T36" s="41"/>
      <c r="U36" s="42"/>
      <c r="V36" s="42"/>
      <c r="W36" s="43"/>
      <c r="X36" s="42"/>
      <c r="Y36" s="42"/>
      <c r="Z36" s="44"/>
      <c r="AA36" s="44"/>
      <c r="AB36" s="44"/>
    </row>
    <row r="37" spans="1:28" s="37" customFormat="1" ht="22.5">
      <c r="A37" s="205">
        <v>17</v>
      </c>
      <c r="B37" s="151" t="s">
        <v>39</v>
      </c>
      <c r="C37" s="151" t="s">
        <v>61</v>
      </c>
      <c r="D37" s="91">
        <v>1</v>
      </c>
      <c r="E37" s="147">
        <v>9600</v>
      </c>
      <c r="F37" s="147"/>
      <c r="G37" s="147">
        <f t="shared" si="0"/>
        <v>0</v>
      </c>
      <c r="H37" s="147">
        <v>20</v>
      </c>
      <c r="I37" s="147">
        <f t="shared" si="1"/>
        <v>1920</v>
      </c>
      <c r="J37" s="147">
        <v>15</v>
      </c>
      <c r="K37" s="147">
        <f t="shared" si="2"/>
        <v>1440</v>
      </c>
      <c r="L37" s="147">
        <v>8</v>
      </c>
      <c r="M37" s="148">
        <f t="shared" si="3"/>
        <v>768</v>
      </c>
      <c r="N37" s="121"/>
      <c r="O37" s="121"/>
      <c r="P37" s="149">
        <v>5</v>
      </c>
      <c r="Q37" s="149">
        <f t="shared" si="4"/>
        <v>480</v>
      </c>
      <c r="R37" s="150">
        <f t="shared" si="5"/>
        <v>2131.2</v>
      </c>
      <c r="S37" s="209">
        <f t="shared" si="6"/>
        <v>16339.2</v>
      </c>
      <c r="T37" s="41"/>
      <c r="U37" s="42"/>
      <c r="V37" s="42"/>
      <c r="W37" s="43"/>
      <c r="X37" s="42"/>
      <c r="Y37" s="42"/>
      <c r="Z37" s="44"/>
      <c r="AA37" s="44"/>
      <c r="AB37" s="44"/>
    </row>
    <row r="38" spans="1:28" s="37" customFormat="1" ht="15.75">
      <c r="A38" s="210"/>
      <c r="B38" s="153" t="s">
        <v>8</v>
      </c>
      <c r="C38" s="154"/>
      <c r="D38" s="154">
        <f>SUM(D25:D37)</f>
        <v>13</v>
      </c>
      <c r="E38" s="155">
        <f>SUM(E25:E37)</f>
        <v>125500</v>
      </c>
      <c r="F38" s="155"/>
      <c r="G38" s="155">
        <f>SUM(G25:G37)</f>
        <v>0</v>
      </c>
      <c r="H38" s="155"/>
      <c r="I38" s="155">
        <f>SUM(I25:I37)</f>
        <v>31890</v>
      </c>
      <c r="J38" s="155"/>
      <c r="K38" s="155">
        <f>SUM(K25:K37)</f>
        <v>18825</v>
      </c>
      <c r="L38" s="155"/>
      <c r="M38" s="155">
        <f>SUM(M25:M37)</f>
        <v>10424</v>
      </c>
      <c r="N38" s="155"/>
      <c r="O38" s="155">
        <f>SUM(O25:O37)</f>
        <v>0</v>
      </c>
      <c r="P38" s="155"/>
      <c r="Q38" s="155">
        <f>SUM(Q25:Q37)</f>
        <v>6275</v>
      </c>
      <c r="R38" s="156">
        <f>SUM(R25:R37)</f>
        <v>28937.100000000006</v>
      </c>
      <c r="S38" s="212">
        <f>SUM(S25:S37)</f>
        <v>221851.10000000003</v>
      </c>
      <c r="T38" s="45"/>
      <c r="U38" s="42"/>
      <c r="V38" s="42"/>
      <c r="W38" s="43"/>
      <c r="X38" s="42"/>
      <c r="Y38" s="42"/>
      <c r="Z38" s="44"/>
      <c r="AA38" s="44"/>
      <c r="AB38" s="44"/>
    </row>
    <row r="39" spans="1:28" s="37" customFormat="1" ht="15.75">
      <c r="A39" s="205">
        <v>18</v>
      </c>
      <c r="B39" s="151" t="s">
        <v>39</v>
      </c>
      <c r="C39" s="151" t="s">
        <v>264</v>
      </c>
      <c r="D39" s="91">
        <v>1</v>
      </c>
      <c r="E39" s="147">
        <v>6458</v>
      </c>
      <c r="F39" s="147"/>
      <c r="G39" s="147"/>
      <c r="H39" s="147"/>
      <c r="I39" s="147"/>
      <c r="J39" s="147">
        <v>15</v>
      </c>
      <c r="K39" s="147">
        <f>SUM(J39*E39)/100</f>
        <v>968.7</v>
      </c>
      <c r="L39" s="147">
        <v>8</v>
      </c>
      <c r="M39" s="148">
        <f aca="true" t="shared" si="7" ref="M39:M48">SUM(L39*E39/100)</f>
        <v>516.64</v>
      </c>
      <c r="N39" s="121"/>
      <c r="O39" s="121"/>
      <c r="P39" s="149"/>
      <c r="Q39" s="149"/>
      <c r="R39" s="150">
        <f t="shared" si="5"/>
        <v>1191.501</v>
      </c>
      <c r="S39" s="209">
        <f t="shared" si="6"/>
        <v>9134.840999999999</v>
      </c>
      <c r="T39" s="41"/>
      <c r="U39" s="42"/>
      <c r="V39" s="42"/>
      <c r="W39" s="43"/>
      <c r="X39" s="42"/>
      <c r="Y39" s="42"/>
      <c r="Z39" s="44"/>
      <c r="AA39" s="44"/>
      <c r="AB39" s="44"/>
    </row>
    <row r="40" spans="1:28" s="37" customFormat="1" ht="15.75">
      <c r="A40" s="205">
        <v>19</v>
      </c>
      <c r="B40" s="151" t="s">
        <v>39</v>
      </c>
      <c r="C40" s="151" t="s">
        <v>12</v>
      </c>
      <c r="D40" s="91">
        <v>1</v>
      </c>
      <c r="E40" s="147">
        <v>8900</v>
      </c>
      <c r="F40" s="147"/>
      <c r="G40" s="147"/>
      <c r="H40" s="147"/>
      <c r="I40" s="147"/>
      <c r="J40" s="147"/>
      <c r="K40" s="147">
        <f aca="true" t="shared" si="8" ref="K40:K48">SUM(J40*E40)/100</f>
        <v>0</v>
      </c>
      <c r="L40" s="147">
        <v>8</v>
      </c>
      <c r="M40" s="148">
        <f t="shared" si="7"/>
        <v>712</v>
      </c>
      <c r="N40" s="121"/>
      <c r="O40" s="121"/>
      <c r="P40" s="149"/>
      <c r="Q40" s="149">
        <f aca="true" t="shared" si="9" ref="Q40:Q48">SUM(P40*E40)</f>
        <v>0</v>
      </c>
      <c r="R40" s="150">
        <f t="shared" si="5"/>
        <v>1441.8</v>
      </c>
      <c r="S40" s="209">
        <f t="shared" si="6"/>
        <v>11053.8</v>
      </c>
      <c r="T40" s="41"/>
      <c r="U40" s="42"/>
      <c r="V40" s="42"/>
      <c r="W40" s="43"/>
      <c r="X40" s="42"/>
      <c r="Y40" s="42"/>
      <c r="Z40" s="44"/>
      <c r="AA40" s="44"/>
      <c r="AB40" s="44"/>
    </row>
    <row r="41" spans="1:28" s="37" customFormat="1" ht="15.75">
      <c r="A41" s="205">
        <v>20</v>
      </c>
      <c r="B41" s="151" t="s">
        <v>39</v>
      </c>
      <c r="C41" s="151" t="s">
        <v>12</v>
      </c>
      <c r="D41" s="91">
        <v>1</v>
      </c>
      <c r="E41" s="147">
        <v>8900</v>
      </c>
      <c r="F41" s="147"/>
      <c r="G41" s="147"/>
      <c r="H41" s="147"/>
      <c r="I41" s="147"/>
      <c r="J41" s="147">
        <v>15</v>
      </c>
      <c r="K41" s="147">
        <f t="shared" si="8"/>
        <v>1335</v>
      </c>
      <c r="L41" s="147">
        <v>8</v>
      </c>
      <c r="M41" s="148">
        <f t="shared" si="7"/>
        <v>712</v>
      </c>
      <c r="N41" s="121"/>
      <c r="O41" s="121"/>
      <c r="P41" s="149"/>
      <c r="Q41" s="149">
        <f t="shared" si="9"/>
        <v>0</v>
      </c>
      <c r="R41" s="150">
        <f t="shared" si="5"/>
        <v>1642.05</v>
      </c>
      <c r="S41" s="209">
        <f t="shared" si="6"/>
        <v>12589.05</v>
      </c>
      <c r="T41" s="41"/>
      <c r="U41" s="42"/>
      <c r="V41" s="42"/>
      <c r="W41" s="43"/>
      <c r="X41" s="42"/>
      <c r="Y41" s="42"/>
      <c r="Z41" s="44"/>
      <c r="AA41" s="44"/>
      <c r="AB41" s="44"/>
    </row>
    <row r="42" spans="1:28" s="37" customFormat="1" ht="15.75">
      <c r="A42" s="205">
        <v>21</v>
      </c>
      <c r="B42" s="151" t="s">
        <v>39</v>
      </c>
      <c r="C42" s="151" t="s">
        <v>12</v>
      </c>
      <c r="D42" s="91">
        <v>1</v>
      </c>
      <c r="E42" s="147">
        <v>8900</v>
      </c>
      <c r="F42" s="147"/>
      <c r="G42" s="147"/>
      <c r="H42" s="147"/>
      <c r="I42" s="147"/>
      <c r="J42" s="147">
        <v>15</v>
      </c>
      <c r="K42" s="147">
        <f t="shared" si="8"/>
        <v>1335</v>
      </c>
      <c r="L42" s="147">
        <v>8</v>
      </c>
      <c r="M42" s="148">
        <f t="shared" si="7"/>
        <v>712</v>
      </c>
      <c r="N42" s="121"/>
      <c r="O42" s="121"/>
      <c r="P42" s="149"/>
      <c r="Q42" s="149">
        <f t="shared" si="9"/>
        <v>0</v>
      </c>
      <c r="R42" s="150">
        <f t="shared" si="5"/>
        <v>1642.05</v>
      </c>
      <c r="S42" s="209">
        <f t="shared" si="6"/>
        <v>12589.05</v>
      </c>
      <c r="T42" s="41"/>
      <c r="U42" s="42"/>
      <c r="V42" s="43"/>
      <c r="W42" s="43"/>
      <c r="X42" s="42"/>
      <c r="Y42" s="42"/>
      <c r="Z42" s="44"/>
      <c r="AA42" s="44"/>
      <c r="AB42" s="44"/>
    </row>
    <row r="43" spans="1:28" s="37" customFormat="1" ht="15.75">
      <c r="A43" s="205">
        <v>22</v>
      </c>
      <c r="B43" s="151" t="s">
        <v>39</v>
      </c>
      <c r="C43" s="151" t="s">
        <v>12</v>
      </c>
      <c r="D43" s="91">
        <v>1</v>
      </c>
      <c r="E43" s="147">
        <v>8900</v>
      </c>
      <c r="F43" s="147"/>
      <c r="G43" s="147"/>
      <c r="H43" s="147"/>
      <c r="I43" s="147"/>
      <c r="J43" s="147">
        <v>15</v>
      </c>
      <c r="K43" s="147">
        <f t="shared" si="8"/>
        <v>1335</v>
      </c>
      <c r="L43" s="147">
        <v>8</v>
      </c>
      <c r="M43" s="148">
        <f t="shared" si="7"/>
        <v>712</v>
      </c>
      <c r="N43" s="121"/>
      <c r="O43" s="121"/>
      <c r="P43" s="149"/>
      <c r="Q43" s="149">
        <f t="shared" si="9"/>
        <v>0</v>
      </c>
      <c r="R43" s="150">
        <f t="shared" si="5"/>
        <v>1642.05</v>
      </c>
      <c r="S43" s="209">
        <f t="shared" si="6"/>
        <v>12589.05</v>
      </c>
      <c r="T43" s="41"/>
      <c r="U43" s="42"/>
      <c r="V43" s="43"/>
      <c r="W43" s="43"/>
      <c r="X43" s="42"/>
      <c r="Y43" s="42"/>
      <c r="Z43" s="44"/>
      <c r="AA43" s="44"/>
      <c r="AB43" s="44"/>
    </row>
    <row r="44" spans="1:28" s="37" customFormat="1" ht="15.75">
      <c r="A44" s="205">
        <v>23</v>
      </c>
      <c r="B44" s="151" t="s">
        <v>39</v>
      </c>
      <c r="C44" s="151" t="s">
        <v>12</v>
      </c>
      <c r="D44" s="91">
        <v>1</v>
      </c>
      <c r="E44" s="147">
        <v>8900</v>
      </c>
      <c r="F44" s="147"/>
      <c r="G44" s="147"/>
      <c r="H44" s="147"/>
      <c r="I44" s="147"/>
      <c r="J44" s="147">
        <v>15</v>
      </c>
      <c r="K44" s="147">
        <f t="shared" si="8"/>
        <v>1335</v>
      </c>
      <c r="L44" s="147">
        <v>8</v>
      </c>
      <c r="M44" s="148">
        <f t="shared" si="7"/>
        <v>712</v>
      </c>
      <c r="N44" s="121"/>
      <c r="O44" s="121"/>
      <c r="P44" s="149"/>
      <c r="Q44" s="149">
        <f t="shared" si="9"/>
        <v>0</v>
      </c>
      <c r="R44" s="150">
        <f t="shared" si="5"/>
        <v>1642.05</v>
      </c>
      <c r="S44" s="209">
        <f t="shared" si="6"/>
        <v>12589.05</v>
      </c>
      <c r="T44" s="41"/>
      <c r="U44" s="42"/>
      <c r="V44" s="43"/>
      <c r="W44" s="43"/>
      <c r="X44" s="42"/>
      <c r="Y44" s="42"/>
      <c r="Z44" s="44"/>
      <c r="AA44" s="44"/>
      <c r="AB44" s="44"/>
    </row>
    <row r="45" spans="1:28" s="37" customFormat="1" ht="15.75">
      <c r="A45" s="205">
        <v>24</v>
      </c>
      <c r="B45" s="151" t="s">
        <v>39</v>
      </c>
      <c r="C45" s="151" t="s">
        <v>278</v>
      </c>
      <c r="D45" s="91">
        <v>1</v>
      </c>
      <c r="E45" s="147">
        <v>6458</v>
      </c>
      <c r="F45" s="147"/>
      <c r="G45" s="147"/>
      <c r="H45" s="147"/>
      <c r="I45" s="147"/>
      <c r="J45" s="147">
        <v>15</v>
      </c>
      <c r="K45" s="147">
        <f t="shared" si="8"/>
        <v>968.7</v>
      </c>
      <c r="L45" s="147">
        <v>8</v>
      </c>
      <c r="M45" s="148">
        <f t="shared" si="7"/>
        <v>516.64</v>
      </c>
      <c r="N45" s="121"/>
      <c r="O45" s="121"/>
      <c r="P45" s="149"/>
      <c r="Q45" s="149">
        <f t="shared" si="9"/>
        <v>0</v>
      </c>
      <c r="R45" s="150">
        <f t="shared" si="5"/>
        <v>1191.501</v>
      </c>
      <c r="S45" s="209">
        <f t="shared" si="6"/>
        <v>9134.840999999999</v>
      </c>
      <c r="T45" s="41"/>
      <c r="U45" s="42"/>
      <c r="V45" s="43"/>
      <c r="W45" s="43"/>
      <c r="X45" s="42"/>
      <c r="Y45" s="42"/>
      <c r="Z45" s="44"/>
      <c r="AA45" s="44"/>
      <c r="AB45" s="44"/>
    </row>
    <row r="46" spans="1:28" s="37" customFormat="1" ht="15.75">
      <c r="A46" s="205">
        <v>25</v>
      </c>
      <c r="B46" s="151" t="s">
        <v>39</v>
      </c>
      <c r="C46" s="151" t="s">
        <v>278</v>
      </c>
      <c r="D46" s="91">
        <v>1</v>
      </c>
      <c r="E46" s="147">
        <v>6458</v>
      </c>
      <c r="F46" s="147"/>
      <c r="G46" s="147"/>
      <c r="H46" s="147"/>
      <c r="I46" s="147"/>
      <c r="J46" s="147">
        <v>15</v>
      </c>
      <c r="K46" s="147">
        <f t="shared" si="8"/>
        <v>968.7</v>
      </c>
      <c r="L46" s="147">
        <v>8</v>
      </c>
      <c r="M46" s="148">
        <f t="shared" si="7"/>
        <v>516.64</v>
      </c>
      <c r="N46" s="121"/>
      <c r="O46" s="121"/>
      <c r="P46" s="149"/>
      <c r="Q46" s="149">
        <f t="shared" si="9"/>
        <v>0</v>
      </c>
      <c r="R46" s="150">
        <f t="shared" si="5"/>
        <v>1191.501</v>
      </c>
      <c r="S46" s="209">
        <f t="shared" si="6"/>
        <v>9134.840999999999</v>
      </c>
      <c r="T46" s="41"/>
      <c r="U46" s="42"/>
      <c r="V46" s="43"/>
      <c r="W46" s="42"/>
      <c r="X46" s="42"/>
      <c r="Y46" s="42"/>
      <c r="Z46" s="44"/>
      <c r="AA46" s="44"/>
      <c r="AB46" s="44"/>
    </row>
    <row r="47" spans="1:28" s="37" customFormat="1" ht="15.75">
      <c r="A47" s="205">
        <v>26</v>
      </c>
      <c r="B47" s="151" t="s">
        <v>39</v>
      </c>
      <c r="C47" s="151" t="s">
        <v>12</v>
      </c>
      <c r="D47" s="91">
        <v>1</v>
      </c>
      <c r="E47" s="147">
        <v>8900</v>
      </c>
      <c r="F47" s="147"/>
      <c r="G47" s="147"/>
      <c r="H47" s="147"/>
      <c r="I47" s="147"/>
      <c r="J47" s="147"/>
      <c r="K47" s="147">
        <f t="shared" si="8"/>
        <v>0</v>
      </c>
      <c r="L47" s="147">
        <v>8</v>
      </c>
      <c r="M47" s="148">
        <f t="shared" si="7"/>
        <v>712</v>
      </c>
      <c r="N47" s="121"/>
      <c r="O47" s="121"/>
      <c r="P47" s="149"/>
      <c r="Q47" s="149">
        <f t="shared" si="9"/>
        <v>0</v>
      </c>
      <c r="R47" s="150">
        <f t="shared" si="5"/>
        <v>1441.8</v>
      </c>
      <c r="S47" s="209">
        <f t="shared" si="6"/>
        <v>11053.8</v>
      </c>
      <c r="T47" s="41"/>
      <c r="U47" s="42"/>
      <c r="V47" s="42"/>
      <c r="W47" s="43"/>
      <c r="X47" s="42"/>
      <c r="Y47" s="42"/>
      <c r="Z47" s="44"/>
      <c r="AA47" s="44"/>
      <c r="AB47" s="44"/>
    </row>
    <row r="48" spans="1:28" s="37" customFormat="1" ht="15.75">
      <c r="A48" s="205">
        <v>27</v>
      </c>
      <c r="B48" s="151" t="s">
        <v>39</v>
      </c>
      <c r="C48" s="151" t="s">
        <v>12</v>
      </c>
      <c r="D48" s="91">
        <v>0.75</v>
      </c>
      <c r="E48" s="147">
        <f>8900*D48</f>
        <v>6675</v>
      </c>
      <c r="F48" s="149"/>
      <c r="G48" s="149"/>
      <c r="H48" s="149"/>
      <c r="I48" s="149"/>
      <c r="J48" s="149"/>
      <c r="K48" s="147">
        <f t="shared" si="8"/>
        <v>0</v>
      </c>
      <c r="L48" s="147">
        <v>8</v>
      </c>
      <c r="M48" s="148">
        <f t="shared" si="7"/>
        <v>534</v>
      </c>
      <c r="N48" s="149"/>
      <c r="O48" s="149"/>
      <c r="P48" s="149"/>
      <c r="Q48" s="149">
        <f t="shared" si="9"/>
        <v>0</v>
      </c>
      <c r="R48" s="150">
        <f t="shared" si="5"/>
        <v>1081.35</v>
      </c>
      <c r="S48" s="209">
        <f t="shared" si="6"/>
        <v>8290.35</v>
      </c>
      <c r="T48" s="41"/>
      <c r="U48" s="42"/>
      <c r="V48" s="42"/>
      <c r="W48" s="43"/>
      <c r="X48" s="42"/>
      <c r="Y48" s="42"/>
      <c r="Z48" s="44"/>
      <c r="AA48" s="44"/>
      <c r="AB48" s="44"/>
    </row>
    <row r="49" spans="1:28" s="37" customFormat="1" ht="15.75">
      <c r="A49" s="210"/>
      <c r="B49" s="21" t="s">
        <v>8</v>
      </c>
      <c r="C49" s="14"/>
      <c r="D49" s="20">
        <f>SUM(D39:D48)</f>
        <v>9.75</v>
      </c>
      <c r="E49" s="106">
        <f>SUM(E39:E48)</f>
        <v>79449</v>
      </c>
      <c r="F49" s="106"/>
      <c r="G49" s="106">
        <f>SUM(G39:G48)</f>
        <v>0</v>
      </c>
      <c r="H49" s="106"/>
      <c r="I49" s="106"/>
      <c r="J49" s="106"/>
      <c r="K49" s="106">
        <f>SUM(K39:K48)</f>
        <v>8246.1</v>
      </c>
      <c r="L49" s="106"/>
      <c r="M49" s="155">
        <f>SUM(M39:M48)</f>
        <v>6355.92</v>
      </c>
      <c r="N49" s="106"/>
      <c r="O49" s="106"/>
      <c r="P49" s="106"/>
      <c r="Q49" s="106">
        <f>SUM(Q39:Q48)</f>
        <v>0</v>
      </c>
      <c r="R49" s="128">
        <f>SUM(R39:R48)</f>
        <v>14107.653</v>
      </c>
      <c r="S49" s="213">
        <f>SUM(S39:S48)</f>
        <v>108158.67300000001</v>
      </c>
      <c r="T49" s="46"/>
      <c r="U49" s="47"/>
      <c r="V49" s="47"/>
      <c r="W49" s="47"/>
      <c r="X49" s="47"/>
      <c r="Y49" s="47"/>
      <c r="Z49" s="47"/>
      <c r="AA49" s="47"/>
      <c r="AB49" s="47"/>
    </row>
    <row r="50" spans="1:28" s="37" customFormat="1" ht="15.75">
      <c r="A50" s="210"/>
      <c r="B50" s="21" t="s">
        <v>10</v>
      </c>
      <c r="C50" s="14"/>
      <c r="D50" s="20">
        <f>SUM(D49+D38+D24)</f>
        <v>26.25</v>
      </c>
      <c r="E50" s="129">
        <f aca="true" t="shared" si="10" ref="E50:R50">SUM(E38+E24+E49)</f>
        <v>259199</v>
      </c>
      <c r="F50" s="129">
        <f t="shared" si="10"/>
        <v>0</v>
      </c>
      <c r="G50" s="129">
        <f t="shared" si="10"/>
        <v>0</v>
      </c>
      <c r="H50" s="129">
        <f t="shared" si="10"/>
        <v>0</v>
      </c>
      <c r="I50" s="129">
        <f t="shared" si="10"/>
        <v>36700</v>
      </c>
      <c r="J50" s="129">
        <f t="shared" si="10"/>
        <v>0</v>
      </c>
      <c r="K50" s="129">
        <f t="shared" si="10"/>
        <v>33321.1</v>
      </c>
      <c r="L50" s="129">
        <f t="shared" si="10"/>
        <v>0</v>
      </c>
      <c r="M50" s="129">
        <f t="shared" si="10"/>
        <v>21119.92</v>
      </c>
      <c r="N50" s="129">
        <f t="shared" si="10"/>
        <v>0</v>
      </c>
      <c r="O50" s="129">
        <f t="shared" si="10"/>
        <v>0</v>
      </c>
      <c r="P50" s="129">
        <f t="shared" si="10"/>
        <v>0</v>
      </c>
      <c r="Q50" s="129">
        <f t="shared" si="10"/>
        <v>8987.5</v>
      </c>
      <c r="R50" s="129">
        <f t="shared" si="10"/>
        <v>53899.128000000004</v>
      </c>
      <c r="S50" s="214">
        <f>SUM(S38+S24+S49)</f>
        <v>413226.64800000004</v>
      </c>
      <c r="T50" s="48"/>
      <c r="U50" s="47"/>
      <c r="V50" s="47"/>
      <c r="W50" s="47"/>
      <c r="X50" s="47"/>
      <c r="Y50" s="47"/>
      <c r="Z50" s="47"/>
      <c r="AA50" s="47"/>
      <c r="AB50" s="47"/>
    </row>
    <row r="51" spans="1:20" s="37" customFormat="1" ht="22.5">
      <c r="A51" s="205">
        <v>1</v>
      </c>
      <c r="B51" s="4" t="s">
        <v>40</v>
      </c>
      <c r="C51" s="4" t="s">
        <v>207</v>
      </c>
      <c r="D51" s="6">
        <v>1</v>
      </c>
      <c r="E51" s="110">
        <v>17100</v>
      </c>
      <c r="F51" s="110"/>
      <c r="G51" s="110">
        <f>SUM(E51*F51)</f>
        <v>0</v>
      </c>
      <c r="H51" s="110"/>
      <c r="I51" s="110">
        <f aca="true" t="shared" si="11" ref="I51:I63">(E51*H51)/100</f>
        <v>0</v>
      </c>
      <c r="J51" s="110">
        <v>15</v>
      </c>
      <c r="K51" s="110">
        <f>SUM(E51*J51)/100</f>
        <v>2565</v>
      </c>
      <c r="L51" s="110">
        <v>12</v>
      </c>
      <c r="M51" s="110">
        <f>SUM(L51*E51)/100</f>
        <v>2052</v>
      </c>
      <c r="N51" s="161"/>
      <c r="O51" s="111"/>
      <c r="P51" s="102">
        <v>5</v>
      </c>
      <c r="Q51" s="102">
        <f>SUM(P51*E51)/100</f>
        <v>855</v>
      </c>
      <c r="R51" s="127">
        <f>SUM(M51+I51+E51+G51+K51+Q51)*15%</f>
        <v>3385.7999999999997</v>
      </c>
      <c r="S51" s="215">
        <f>SUM(M51+E51+K51+Q51+R51+I51)</f>
        <v>25957.8</v>
      </c>
      <c r="T51" s="41"/>
    </row>
    <row r="52" spans="1:19" ht="12.75">
      <c r="A52" s="205">
        <v>2</v>
      </c>
      <c r="B52" s="4" t="s">
        <v>40</v>
      </c>
      <c r="C52" s="4" t="s">
        <v>208</v>
      </c>
      <c r="D52" s="5">
        <v>1</v>
      </c>
      <c r="E52" s="110">
        <v>16500</v>
      </c>
      <c r="F52" s="110"/>
      <c r="G52" s="110">
        <f>SUM(E52*F52)</f>
        <v>0</v>
      </c>
      <c r="H52" s="110">
        <v>20</v>
      </c>
      <c r="I52" s="110">
        <f t="shared" si="11"/>
        <v>3300</v>
      </c>
      <c r="J52" s="110">
        <v>15</v>
      </c>
      <c r="K52" s="110">
        <f>SUM(E52*J52)/100</f>
        <v>2475</v>
      </c>
      <c r="L52" s="110">
        <v>12</v>
      </c>
      <c r="M52" s="110">
        <f>SUM(L52*E52)/100</f>
        <v>1980</v>
      </c>
      <c r="N52" s="161"/>
      <c r="O52" s="111"/>
      <c r="P52" s="102">
        <v>5</v>
      </c>
      <c r="Q52" s="102">
        <f>SUM(P52*E52)/100</f>
        <v>825</v>
      </c>
      <c r="R52" s="127">
        <f>SUM(M52+I52+E52+G52+K52+Q52)*15%</f>
        <v>3762</v>
      </c>
      <c r="S52" s="215">
        <f>SUM(M52+E52+K52+Q52+R52+I52)</f>
        <v>28842</v>
      </c>
    </row>
    <row r="53" spans="1:19" ht="12.75">
      <c r="A53" s="216"/>
      <c r="B53" s="16" t="s">
        <v>8</v>
      </c>
      <c r="C53" s="16"/>
      <c r="D53" s="16">
        <f>SUM(D51:D52)</f>
        <v>2</v>
      </c>
      <c r="E53" s="103">
        <f>SUM(E51:E52)</f>
        <v>33600</v>
      </c>
      <c r="F53" s="103"/>
      <c r="G53" s="103">
        <f>SUM(G51:G52)</f>
        <v>0</v>
      </c>
      <c r="H53" s="103"/>
      <c r="I53" s="103">
        <f>SUM(I51:I52)</f>
        <v>3300</v>
      </c>
      <c r="J53" s="103"/>
      <c r="K53" s="103">
        <f>SUM(K51:K52)</f>
        <v>5040</v>
      </c>
      <c r="L53" s="103"/>
      <c r="M53" s="103">
        <f>SUM(M51:M52)</f>
        <v>4032</v>
      </c>
      <c r="N53" s="103"/>
      <c r="O53" s="103"/>
      <c r="P53" s="103"/>
      <c r="Q53" s="103">
        <f>SUM(Q51:Q52)</f>
        <v>1680</v>
      </c>
      <c r="R53" s="108">
        <f>SUM(R51:R52)</f>
        <v>7147.799999999999</v>
      </c>
      <c r="S53" s="217">
        <f>SUM(S51:S52)</f>
        <v>54799.8</v>
      </c>
    </row>
    <row r="54" spans="1:19" ht="12.75">
      <c r="A54" s="205">
        <v>3</v>
      </c>
      <c r="B54" s="4" t="s">
        <v>40</v>
      </c>
      <c r="C54" s="4" t="s">
        <v>63</v>
      </c>
      <c r="D54" s="6">
        <v>1</v>
      </c>
      <c r="E54" s="110">
        <v>10300</v>
      </c>
      <c r="F54" s="110"/>
      <c r="G54" s="110">
        <f aca="true" t="shared" si="12" ref="G54:G63">SUM(F54*E54)</f>
        <v>0</v>
      </c>
      <c r="H54" s="110">
        <v>30</v>
      </c>
      <c r="I54" s="110">
        <f t="shared" si="11"/>
        <v>3090</v>
      </c>
      <c r="J54" s="112">
        <v>15</v>
      </c>
      <c r="K54" s="110">
        <f>SUM(J54*E54)/100</f>
        <v>1545</v>
      </c>
      <c r="L54" s="112">
        <v>12</v>
      </c>
      <c r="M54" s="110">
        <f aca="true" t="shared" si="13" ref="M54:M63">SUM(L54*E54)/100</f>
        <v>1236</v>
      </c>
      <c r="N54" s="111"/>
      <c r="O54" s="111"/>
      <c r="P54" s="102">
        <v>5</v>
      </c>
      <c r="Q54" s="102">
        <f aca="true" t="shared" si="14" ref="Q54:Q63">SUM(P54*E54)/100</f>
        <v>515</v>
      </c>
      <c r="R54" s="127">
        <f>SUM(M54+I54+E54+G54+K54+Q54)*15%</f>
        <v>2502.9</v>
      </c>
      <c r="S54" s="215">
        <f>SUM(M54+E54+K54+Q54+R54+I54)</f>
        <v>19188.9</v>
      </c>
    </row>
    <row r="55" spans="1:19" ht="12.75">
      <c r="A55" s="205">
        <v>4</v>
      </c>
      <c r="B55" s="4" t="s">
        <v>40</v>
      </c>
      <c r="C55" s="2" t="s">
        <v>11</v>
      </c>
      <c r="D55" s="6">
        <v>1</v>
      </c>
      <c r="E55" s="110">
        <v>10000</v>
      </c>
      <c r="F55" s="110"/>
      <c r="G55" s="110">
        <f t="shared" si="12"/>
        <v>0</v>
      </c>
      <c r="H55" s="110">
        <v>30</v>
      </c>
      <c r="I55" s="110">
        <f t="shared" si="11"/>
        <v>3000</v>
      </c>
      <c r="J55" s="112">
        <v>15</v>
      </c>
      <c r="K55" s="110">
        <f>SUM(J55*E55)/100</f>
        <v>1500</v>
      </c>
      <c r="L55" s="112">
        <v>12</v>
      </c>
      <c r="M55" s="110">
        <f t="shared" si="13"/>
        <v>1200</v>
      </c>
      <c r="N55" s="111"/>
      <c r="O55" s="111"/>
      <c r="P55" s="102">
        <v>5</v>
      </c>
      <c r="Q55" s="102">
        <f t="shared" si="14"/>
        <v>500</v>
      </c>
      <c r="R55" s="127">
        <f aca="true" t="shared" si="15" ref="R55:R63">SUM(M55+I55+E55+G55+K55+Q55)*15%</f>
        <v>2430</v>
      </c>
      <c r="S55" s="215">
        <f aca="true" t="shared" si="16" ref="S55:S63">SUM(M55+E55+K55+Q55+R55+I55)</f>
        <v>18630</v>
      </c>
    </row>
    <row r="56" spans="1:19" ht="12.75">
      <c r="A56" s="205">
        <v>5</v>
      </c>
      <c r="B56" s="4" t="s">
        <v>40</v>
      </c>
      <c r="C56" s="4" t="s">
        <v>11</v>
      </c>
      <c r="D56" s="5">
        <v>1</v>
      </c>
      <c r="E56" s="110">
        <v>10000</v>
      </c>
      <c r="F56" s="110"/>
      <c r="G56" s="110">
        <f t="shared" si="12"/>
        <v>0</v>
      </c>
      <c r="H56" s="110"/>
      <c r="I56" s="110">
        <f t="shared" si="11"/>
        <v>0</v>
      </c>
      <c r="J56" s="112">
        <v>15</v>
      </c>
      <c r="K56" s="110">
        <f>SUM(J56*E56)/100</f>
        <v>1500</v>
      </c>
      <c r="L56" s="112">
        <v>12</v>
      </c>
      <c r="M56" s="110">
        <f t="shared" si="13"/>
        <v>1200</v>
      </c>
      <c r="N56" s="111"/>
      <c r="O56" s="111"/>
      <c r="P56" s="102">
        <v>5</v>
      </c>
      <c r="Q56" s="102">
        <f t="shared" si="14"/>
        <v>500</v>
      </c>
      <c r="R56" s="127">
        <f t="shared" si="15"/>
        <v>1980</v>
      </c>
      <c r="S56" s="215">
        <f t="shared" si="16"/>
        <v>15180</v>
      </c>
    </row>
    <row r="57" spans="1:19" ht="12.75">
      <c r="A57" s="205">
        <v>6</v>
      </c>
      <c r="B57" s="4" t="s">
        <v>40</v>
      </c>
      <c r="C57" s="4" t="s">
        <v>11</v>
      </c>
      <c r="D57" s="5">
        <v>1</v>
      </c>
      <c r="E57" s="110">
        <v>10000</v>
      </c>
      <c r="F57" s="110"/>
      <c r="G57" s="110">
        <f t="shared" si="12"/>
        <v>0</v>
      </c>
      <c r="H57" s="110">
        <v>10</v>
      </c>
      <c r="I57" s="110">
        <f t="shared" si="11"/>
        <v>1000</v>
      </c>
      <c r="J57" s="112">
        <v>15</v>
      </c>
      <c r="K57" s="110">
        <f>SUM(J57*E57)/100</f>
        <v>1500</v>
      </c>
      <c r="L57" s="112">
        <v>12</v>
      </c>
      <c r="M57" s="110">
        <f t="shared" si="13"/>
        <v>1200</v>
      </c>
      <c r="N57" s="111"/>
      <c r="O57" s="111"/>
      <c r="P57" s="102">
        <v>5</v>
      </c>
      <c r="Q57" s="102">
        <f t="shared" si="14"/>
        <v>500</v>
      </c>
      <c r="R57" s="127">
        <f t="shared" si="15"/>
        <v>2130</v>
      </c>
      <c r="S57" s="215">
        <f t="shared" si="16"/>
        <v>16330</v>
      </c>
    </row>
    <row r="58" spans="1:19" ht="12.75">
      <c r="A58" s="205">
        <v>7</v>
      </c>
      <c r="B58" s="4" t="s">
        <v>40</v>
      </c>
      <c r="C58" s="4" t="s">
        <v>11</v>
      </c>
      <c r="D58" s="5">
        <v>1</v>
      </c>
      <c r="E58" s="110">
        <v>10000</v>
      </c>
      <c r="F58" s="110"/>
      <c r="G58" s="110">
        <f t="shared" si="12"/>
        <v>0</v>
      </c>
      <c r="H58" s="110">
        <v>20</v>
      </c>
      <c r="I58" s="110">
        <f t="shared" si="11"/>
        <v>2000</v>
      </c>
      <c r="J58" s="112">
        <v>15</v>
      </c>
      <c r="K58" s="110">
        <f>SUM(J58*E58)/100</f>
        <v>1500</v>
      </c>
      <c r="L58" s="112">
        <v>12</v>
      </c>
      <c r="M58" s="110">
        <f t="shared" si="13"/>
        <v>1200</v>
      </c>
      <c r="N58" s="111"/>
      <c r="O58" s="111"/>
      <c r="P58" s="102">
        <v>5</v>
      </c>
      <c r="Q58" s="102">
        <f t="shared" si="14"/>
        <v>500</v>
      </c>
      <c r="R58" s="127">
        <f t="shared" si="15"/>
        <v>2280</v>
      </c>
      <c r="S58" s="215">
        <f t="shared" si="16"/>
        <v>17480</v>
      </c>
    </row>
    <row r="59" spans="1:19" ht="12.75">
      <c r="A59" s="205">
        <v>8</v>
      </c>
      <c r="B59" s="4" t="s">
        <v>40</v>
      </c>
      <c r="C59" s="4" t="s">
        <v>11</v>
      </c>
      <c r="D59" s="5">
        <v>0.5</v>
      </c>
      <c r="E59" s="110">
        <v>5000</v>
      </c>
      <c r="F59" s="110"/>
      <c r="G59" s="110">
        <f t="shared" si="12"/>
        <v>0</v>
      </c>
      <c r="H59" s="110">
        <v>0</v>
      </c>
      <c r="I59" s="110">
        <f t="shared" si="11"/>
        <v>0</v>
      </c>
      <c r="J59" s="112"/>
      <c r="K59" s="110"/>
      <c r="L59" s="112">
        <v>12</v>
      </c>
      <c r="M59" s="110">
        <f t="shared" si="13"/>
        <v>600</v>
      </c>
      <c r="N59" s="111"/>
      <c r="O59" s="111"/>
      <c r="P59" s="102">
        <v>5</v>
      </c>
      <c r="Q59" s="102">
        <f t="shared" si="14"/>
        <v>250</v>
      </c>
      <c r="R59" s="127">
        <f t="shared" si="15"/>
        <v>877.5</v>
      </c>
      <c r="S59" s="215">
        <f t="shared" si="16"/>
        <v>6727.5</v>
      </c>
    </row>
    <row r="60" spans="1:19" ht="22.5">
      <c r="A60" s="205">
        <v>9</v>
      </c>
      <c r="B60" s="4" t="s">
        <v>40</v>
      </c>
      <c r="C60" s="4" t="s">
        <v>286</v>
      </c>
      <c r="D60" s="5">
        <v>1</v>
      </c>
      <c r="E60" s="110">
        <v>9600</v>
      </c>
      <c r="F60" s="110"/>
      <c r="G60" s="110">
        <f t="shared" si="12"/>
        <v>0</v>
      </c>
      <c r="H60" s="110">
        <v>20</v>
      </c>
      <c r="I60" s="110">
        <f t="shared" si="11"/>
        <v>1920</v>
      </c>
      <c r="J60" s="112">
        <v>15</v>
      </c>
      <c r="K60" s="110">
        <f>SUM(J60*E60)/100</f>
        <v>1440</v>
      </c>
      <c r="L60" s="112">
        <v>12</v>
      </c>
      <c r="M60" s="110">
        <f t="shared" si="13"/>
        <v>1152</v>
      </c>
      <c r="N60" s="110"/>
      <c r="O60" s="110"/>
      <c r="P60" s="102">
        <v>5</v>
      </c>
      <c r="Q60" s="102">
        <f t="shared" si="14"/>
        <v>480</v>
      </c>
      <c r="R60" s="127">
        <f t="shared" si="15"/>
        <v>2188.7999999999997</v>
      </c>
      <c r="S60" s="215">
        <f t="shared" si="16"/>
        <v>16780.8</v>
      </c>
    </row>
    <row r="61" spans="1:19" ht="22.5">
      <c r="A61" s="205">
        <v>10</v>
      </c>
      <c r="B61" s="4" t="s">
        <v>40</v>
      </c>
      <c r="C61" s="4" t="s">
        <v>286</v>
      </c>
      <c r="D61" s="5">
        <v>1</v>
      </c>
      <c r="E61" s="110">
        <v>9600</v>
      </c>
      <c r="F61" s="110"/>
      <c r="G61" s="110">
        <f t="shared" si="12"/>
        <v>0</v>
      </c>
      <c r="H61" s="110"/>
      <c r="I61" s="110">
        <f t="shared" si="11"/>
        <v>0</v>
      </c>
      <c r="J61" s="112">
        <v>15</v>
      </c>
      <c r="K61" s="110">
        <f>SUM(J61*E61)/100</f>
        <v>1440</v>
      </c>
      <c r="L61" s="112">
        <v>12</v>
      </c>
      <c r="M61" s="110">
        <f t="shared" si="13"/>
        <v>1152</v>
      </c>
      <c r="N61" s="110"/>
      <c r="O61" s="110"/>
      <c r="P61" s="102">
        <v>5</v>
      </c>
      <c r="Q61" s="102">
        <f t="shared" si="14"/>
        <v>480</v>
      </c>
      <c r="R61" s="127">
        <f t="shared" si="15"/>
        <v>1900.8</v>
      </c>
      <c r="S61" s="215">
        <f t="shared" si="16"/>
        <v>14572.8</v>
      </c>
    </row>
    <row r="62" spans="1:19" ht="22.5">
      <c r="A62" s="205">
        <v>11</v>
      </c>
      <c r="B62" s="4" t="s">
        <v>40</v>
      </c>
      <c r="C62" s="4" t="s">
        <v>286</v>
      </c>
      <c r="D62" s="5">
        <v>1</v>
      </c>
      <c r="E62" s="110">
        <v>9600</v>
      </c>
      <c r="F62" s="110"/>
      <c r="G62" s="110">
        <f t="shared" si="12"/>
        <v>0</v>
      </c>
      <c r="H62" s="110"/>
      <c r="I62" s="110">
        <f t="shared" si="11"/>
        <v>0</v>
      </c>
      <c r="J62" s="112"/>
      <c r="K62" s="110">
        <f>SUM(J62*E62)/100</f>
        <v>0</v>
      </c>
      <c r="L62" s="112">
        <v>12</v>
      </c>
      <c r="M62" s="110">
        <f t="shared" si="13"/>
        <v>1152</v>
      </c>
      <c r="N62" s="110"/>
      <c r="O62" s="110"/>
      <c r="P62" s="102">
        <v>5</v>
      </c>
      <c r="Q62" s="102">
        <f t="shared" si="14"/>
        <v>480</v>
      </c>
      <c r="R62" s="127">
        <f t="shared" si="15"/>
        <v>1684.8</v>
      </c>
      <c r="S62" s="215">
        <f t="shared" si="16"/>
        <v>12916.8</v>
      </c>
    </row>
    <row r="63" spans="1:19" ht="22.5">
      <c r="A63" s="205">
        <v>12</v>
      </c>
      <c r="B63" s="4" t="s">
        <v>40</v>
      </c>
      <c r="C63" s="4" t="s">
        <v>286</v>
      </c>
      <c r="D63" s="5">
        <v>1</v>
      </c>
      <c r="E63" s="110">
        <v>9600</v>
      </c>
      <c r="F63" s="110"/>
      <c r="G63" s="110">
        <f t="shared" si="12"/>
        <v>0</v>
      </c>
      <c r="H63" s="110">
        <v>30</v>
      </c>
      <c r="I63" s="110">
        <f t="shared" si="11"/>
        <v>2880</v>
      </c>
      <c r="J63" s="112">
        <v>15</v>
      </c>
      <c r="K63" s="110">
        <f>SUM(J63*E63)/100</f>
        <v>1440</v>
      </c>
      <c r="L63" s="112">
        <v>12</v>
      </c>
      <c r="M63" s="110">
        <f t="shared" si="13"/>
        <v>1152</v>
      </c>
      <c r="N63" s="110"/>
      <c r="O63" s="110"/>
      <c r="P63" s="102">
        <v>5</v>
      </c>
      <c r="Q63" s="102">
        <f t="shared" si="14"/>
        <v>480</v>
      </c>
      <c r="R63" s="127">
        <f t="shared" si="15"/>
        <v>2332.7999999999997</v>
      </c>
      <c r="S63" s="215">
        <f t="shared" si="16"/>
        <v>17884.8</v>
      </c>
    </row>
    <row r="64" spans="1:19" ht="12.75">
      <c r="A64" s="205"/>
      <c r="B64" s="15" t="s">
        <v>8</v>
      </c>
      <c r="C64" s="4"/>
      <c r="D64" s="16">
        <f>SUM(D54:D63)</f>
        <v>9.5</v>
      </c>
      <c r="E64" s="113">
        <f>SUM(E54:E63)</f>
        <v>93700</v>
      </c>
      <c r="F64" s="113"/>
      <c r="G64" s="113">
        <f>SUM(G54:G63)</f>
        <v>0</v>
      </c>
      <c r="H64" s="113"/>
      <c r="I64" s="186">
        <f>SUM(I54:I63)</f>
        <v>13890</v>
      </c>
      <c r="J64" s="113"/>
      <c r="K64" s="113">
        <f>SUM(K54:K63)</f>
        <v>11865</v>
      </c>
      <c r="L64" s="113"/>
      <c r="M64" s="113">
        <f>SUM(M54:M63)</f>
        <v>11244</v>
      </c>
      <c r="N64" s="113"/>
      <c r="O64" s="113"/>
      <c r="P64" s="113"/>
      <c r="Q64" s="113">
        <f>SUM(Q54:Q63)</f>
        <v>4685</v>
      </c>
      <c r="R64" s="130">
        <f>SUM(R54:R63)</f>
        <v>20307.6</v>
      </c>
      <c r="S64" s="218">
        <f>SUM(S54:S63)</f>
        <v>155691.59999999998</v>
      </c>
    </row>
    <row r="65" spans="1:19" ht="12.75">
      <c r="A65" s="205">
        <v>14</v>
      </c>
      <c r="B65" s="4" t="s">
        <v>40</v>
      </c>
      <c r="C65" s="5" t="s">
        <v>264</v>
      </c>
      <c r="D65" s="5">
        <v>0.25</v>
      </c>
      <c r="E65" s="110">
        <v>1614.5</v>
      </c>
      <c r="F65" s="110"/>
      <c r="G65" s="110"/>
      <c r="H65" s="110"/>
      <c r="I65" s="110"/>
      <c r="J65" s="110"/>
      <c r="K65" s="110"/>
      <c r="L65" s="110">
        <v>8</v>
      </c>
      <c r="M65" s="110">
        <f aca="true" t="shared" si="17" ref="M65:M71">SUM(L65*E65)/100</f>
        <v>129.16</v>
      </c>
      <c r="N65" s="110"/>
      <c r="O65" s="110"/>
      <c r="P65" s="102"/>
      <c r="Q65" s="102">
        <f aca="true" t="shared" si="18" ref="Q65:Q71">SUM(P65*E65)</f>
        <v>0</v>
      </c>
      <c r="R65" s="127">
        <f aca="true" t="shared" si="19" ref="R65:R71">SUM(M65+I65+E65+G65+K65+Q65)*15%</f>
        <v>261.549</v>
      </c>
      <c r="S65" s="215">
        <f aca="true" t="shared" si="20" ref="S65:S71">SUM(M65+E65+K65+Q65+R65+I65)</f>
        <v>2005.209</v>
      </c>
    </row>
    <row r="66" spans="1:19" ht="12.75">
      <c r="A66" s="219">
        <v>15</v>
      </c>
      <c r="B66" s="4" t="s">
        <v>40</v>
      </c>
      <c r="C66" s="5" t="s">
        <v>12</v>
      </c>
      <c r="D66" s="5">
        <v>1</v>
      </c>
      <c r="E66" s="110">
        <v>8900</v>
      </c>
      <c r="F66" s="110"/>
      <c r="G66" s="110"/>
      <c r="H66" s="110"/>
      <c r="I66" s="110"/>
      <c r="J66" s="114">
        <v>15</v>
      </c>
      <c r="K66" s="110">
        <f aca="true" t="shared" si="21" ref="K66:K71">SUM(J66*E66)/100</f>
        <v>1335</v>
      </c>
      <c r="L66" s="114">
        <v>12</v>
      </c>
      <c r="M66" s="110">
        <f t="shared" si="17"/>
        <v>1068</v>
      </c>
      <c r="N66" s="114"/>
      <c r="O66" s="110"/>
      <c r="P66" s="102"/>
      <c r="Q66" s="102">
        <f t="shared" si="18"/>
        <v>0</v>
      </c>
      <c r="R66" s="127">
        <f t="shared" si="19"/>
        <v>1695.45</v>
      </c>
      <c r="S66" s="215">
        <f t="shared" si="20"/>
        <v>12998.45</v>
      </c>
    </row>
    <row r="67" spans="1:19" ht="12.75">
      <c r="A67" s="219">
        <v>16</v>
      </c>
      <c r="B67" s="4" t="s">
        <v>40</v>
      </c>
      <c r="C67" s="5" t="s">
        <v>12</v>
      </c>
      <c r="D67" s="5">
        <v>1</v>
      </c>
      <c r="E67" s="110">
        <v>8900</v>
      </c>
      <c r="F67" s="110"/>
      <c r="G67" s="110"/>
      <c r="H67" s="110"/>
      <c r="I67" s="110"/>
      <c r="J67" s="114"/>
      <c r="K67" s="110">
        <f t="shared" si="21"/>
        <v>0</v>
      </c>
      <c r="L67" s="114">
        <v>12</v>
      </c>
      <c r="M67" s="110">
        <f t="shared" si="17"/>
        <v>1068</v>
      </c>
      <c r="N67" s="114"/>
      <c r="O67" s="110"/>
      <c r="P67" s="102"/>
      <c r="Q67" s="102">
        <f t="shared" si="18"/>
        <v>0</v>
      </c>
      <c r="R67" s="127">
        <f t="shared" si="19"/>
        <v>1495.2</v>
      </c>
      <c r="S67" s="215">
        <f t="shared" si="20"/>
        <v>11463.2</v>
      </c>
    </row>
    <row r="68" spans="1:19" ht="12.75">
      <c r="A68" s="219">
        <v>17</v>
      </c>
      <c r="B68" s="4" t="s">
        <v>40</v>
      </c>
      <c r="C68" s="5" t="s">
        <v>12</v>
      </c>
      <c r="D68" s="5">
        <v>1</v>
      </c>
      <c r="E68" s="110">
        <v>8900</v>
      </c>
      <c r="F68" s="110"/>
      <c r="G68" s="110"/>
      <c r="H68" s="110"/>
      <c r="I68" s="110"/>
      <c r="J68" s="114">
        <v>15</v>
      </c>
      <c r="K68" s="110">
        <f t="shared" si="21"/>
        <v>1335</v>
      </c>
      <c r="L68" s="114">
        <v>12</v>
      </c>
      <c r="M68" s="110">
        <f t="shared" si="17"/>
        <v>1068</v>
      </c>
      <c r="N68" s="114"/>
      <c r="O68" s="110"/>
      <c r="P68" s="102"/>
      <c r="Q68" s="102">
        <f t="shared" si="18"/>
        <v>0</v>
      </c>
      <c r="R68" s="127">
        <f t="shared" si="19"/>
        <v>1695.45</v>
      </c>
      <c r="S68" s="215">
        <f t="shared" si="20"/>
        <v>12998.45</v>
      </c>
    </row>
    <row r="69" spans="1:19" ht="12.75">
      <c r="A69" s="219">
        <v>18</v>
      </c>
      <c r="B69" s="4" t="s">
        <v>40</v>
      </c>
      <c r="C69" s="5" t="s">
        <v>12</v>
      </c>
      <c r="D69" s="5">
        <v>1</v>
      </c>
      <c r="E69" s="110">
        <v>8900</v>
      </c>
      <c r="F69" s="110"/>
      <c r="G69" s="110"/>
      <c r="H69" s="110"/>
      <c r="I69" s="110"/>
      <c r="J69" s="114">
        <v>15</v>
      </c>
      <c r="K69" s="110">
        <f t="shared" si="21"/>
        <v>1335</v>
      </c>
      <c r="L69" s="114">
        <v>12</v>
      </c>
      <c r="M69" s="110">
        <f t="shared" si="17"/>
        <v>1068</v>
      </c>
      <c r="N69" s="114"/>
      <c r="O69" s="110"/>
      <c r="P69" s="102"/>
      <c r="Q69" s="102">
        <f t="shared" si="18"/>
        <v>0</v>
      </c>
      <c r="R69" s="127">
        <f t="shared" si="19"/>
        <v>1695.45</v>
      </c>
      <c r="S69" s="215">
        <f t="shared" si="20"/>
        <v>12998.45</v>
      </c>
    </row>
    <row r="70" spans="1:19" ht="12.75">
      <c r="A70" s="219">
        <v>19</v>
      </c>
      <c r="B70" s="4" t="s">
        <v>40</v>
      </c>
      <c r="C70" s="5" t="s">
        <v>12</v>
      </c>
      <c r="D70" s="5">
        <v>1</v>
      </c>
      <c r="E70" s="110">
        <v>8900</v>
      </c>
      <c r="F70" s="110"/>
      <c r="G70" s="110"/>
      <c r="H70" s="110"/>
      <c r="I70" s="110"/>
      <c r="J70" s="114">
        <v>15</v>
      </c>
      <c r="K70" s="110">
        <f t="shared" si="21"/>
        <v>1335</v>
      </c>
      <c r="L70" s="114">
        <v>12</v>
      </c>
      <c r="M70" s="110">
        <f t="shared" si="17"/>
        <v>1068</v>
      </c>
      <c r="N70" s="114"/>
      <c r="O70" s="110"/>
      <c r="P70" s="102"/>
      <c r="Q70" s="102">
        <f t="shared" si="18"/>
        <v>0</v>
      </c>
      <c r="R70" s="127">
        <f t="shared" si="19"/>
        <v>1695.45</v>
      </c>
      <c r="S70" s="215">
        <f t="shared" si="20"/>
        <v>12998.45</v>
      </c>
    </row>
    <row r="71" spans="1:19" ht="12.75">
      <c r="A71" s="219">
        <v>20</v>
      </c>
      <c r="B71" s="4" t="s">
        <v>40</v>
      </c>
      <c r="C71" s="5" t="s">
        <v>12</v>
      </c>
      <c r="D71" s="5">
        <v>0.5</v>
      </c>
      <c r="E71" s="110">
        <v>4450</v>
      </c>
      <c r="F71" s="110"/>
      <c r="G71" s="110"/>
      <c r="H71" s="110"/>
      <c r="I71" s="110"/>
      <c r="J71" s="114"/>
      <c r="K71" s="110">
        <f t="shared" si="21"/>
        <v>0</v>
      </c>
      <c r="L71" s="114">
        <v>12</v>
      </c>
      <c r="M71" s="110">
        <f t="shared" si="17"/>
        <v>534</v>
      </c>
      <c r="N71" s="114"/>
      <c r="O71" s="110"/>
      <c r="P71" s="102"/>
      <c r="Q71" s="102">
        <f t="shared" si="18"/>
        <v>0</v>
      </c>
      <c r="R71" s="127">
        <f t="shared" si="19"/>
        <v>747.6</v>
      </c>
      <c r="S71" s="215">
        <f t="shared" si="20"/>
        <v>5731.6</v>
      </c>
    </row>
    <row r="72" spans="1:19" ht="12.75">
      <c r="A72" s="205"/>
      <c r="B72" s="15" t="s">
        <v>8</v>
      </c>
      <c r="C72" s="4"/>
      <c r="D72" s="16">
        <f>SUM(D65:D71)</f>
        <v>5.75</v>
      </c>
      <c r="E72" s="113">
        <f>SUM(E65:E71)</f>
        <v>50564.5</v>
      </c>
      <c r="F72" s="113"/>
      <c r="G72" s="113">
        <f>SUM(G65:G71)</f>
        <v>0</v>
      </c>
      <c r="H72" s="113"/>
      <c r="I72" s="113"/>
      <c r="J72" s="113"/>
      <c r="K72" s="113">
        <f>SUM(K65:K71)</f>
        <v>5340</v>
      </c>
      <c r="L72" s="113"/>
      <c r="M72" s="113">
        <f>SUM(M65:M71)</f>
        <v>6003.16</v>
      </c>
      <c r="N72" s="113"/>
      <c r="O72" s="113"/>
      <c r="P72" s="113"/>
      <c r="Q72" s="113">
        <f>SUM(Q65:Q71)</f>
        <v>0</v>
      </c>
      <c r="R72" s="131">
        <f>SUM(R65:R71)</f>
        <v>9286.149000000001</v>
      </c>
      <c r="S72" s="218">
        <f>SUM(S65:S71)</f>
        <v>71193.80900000001</v>
      </c>
    </row>
    <row r="73" spans="1:19" ht="12.75">
      <c r="A73" s="220"/>
      <c r="B73" s="23" t="s">
        <v>10</v>
      </c>
      <c r="C73" s="1"/>
      <c r="D73" s="19">
        <f>SUM(D72,D64,D53)</f>
        <v>17.25</v>
      </c>
      <c r="E73" s="105">
        <f>SUM(E72,E64,E53)</f>
        <v>177864.5</v>
      </c>
      <c r="F73" s="105"/>
      <c r="G73" s="105">
        <f>SUM(G72,G64,G53)</f>
        <v>0</v>
      </c>
      <c r="H73" s="105"/>
      <c r="I73" s="170">
        <f>SUM(I72,I64,I53)</f>
        <v>17190</v>
      </c>
      <c r="J73" s="105"/>
      <c r="K73" s="105">
        <f>SUM(K72,K64,K53)</f>
        <v>22245</v>
      </c>
      <c r="L73" s="105"/>
      <c r="M73" s="105">
        <f>SUM(M72,M64,M53)</f>
        <v>21279.16</v>
      </c>
      <c r="N73" s="105"/>
      <c r="O73" s="105">
        <f>SUM(O72,O64,O53)</f>
        <v>0</v>
      </c>
      <c r="P73" s="105"/>
      <c r="Q73" s="105">
        <f>SUM(Q72,Q64,Q53)</f>
        <v>6365</v>
      </c>
      <c r="R73" s="82">
        <f>SUM(R72,R64,R53)</f>
        <v>36741.549</v>
      </c>
      <c r="S73" s="217">
        <f>SUM(S72,S64,S53)</f>
        <v>281685.209</v>
      </c>
    </row>
    <row r="74" spans="1:19" ht="22.5">
      <c r="A74" s="205">
        <v>1</v>
      </c>
      <c r="B74" s="4" t="s">
        <v>41</v>
      </c>
      <c r="C74" s="4" t="s">
        <v>209</v>
      </c>
      <c r="D74" s="5">
        <v>1</v>
      </c>
      <c r="E74" s="110">
        <v>16500</v>
      </c>
      <c r="F74" s="110"/>
      <c r="G74" s="110">
        <v>0</v>
      </c>
      <c r="H74" s="110">
        <f>'[2]форма 2 '!$I$70</f>
        <v>20</v>
      </c>
      <c r="I74" s="110">
        <f>(E74*H74)/100</f>
        <v>3300</v>
      </c>
      <c r="J74" s="110">
        <v>15</v>
      </c>
      <c r="K74" s="110">
        <f>SUM(J74*E74)/100</f>
        <v>2475</v>
      </c>
      <c r="L74" s="110">
        <v>12</v>
      </c>
      <c r="M74" s="110">
        <f>SUM(L74*E74)/100</f>
        <v>1980</v>
      </c>
      <c r="N74" s="111"/>
      <c r="O74" s="111"/>
      <c r="P74" s="102">
        <v>5</v>
      </c>
      <c r="Q74" s="102">
        <f>SUM(E74*P74)/100</f>
        <v>825</v>
      </c>
      <c r="R74" s="127">
        <f>SUM(I74+E74+M74+O74+G74+K74+Q74)*15%</f>
        <v>3762</v>
      </c>
      <c r="S74" s="215">
        <f>SUM(E74+I74+O74+G74+K74+M74+Q74+R74)</f>
        <v>28842</v>
      </c>
    </row>
    <row r="75" spans="1:20" ht="12.75">
      <c r="A75" s="207"/>
      <c r="B75" s="16" t="s">
        <v>13</v>
      </c>
      <c r="C75" s="16"/>
      <c r="D75" s="17">
        <v>1</v>
      </c>
      <c r="E75" s="103">
        <f>SUM(E74)</f>
        <v>16500</v>
      </c>
      <c r="F75" s="103"/>
      <c r="G75" s="103">
        <f>SUM(G74)</f>
        <v>0</v>
      </c>
      <c r="H75" s="103"/>
      <c r="I75" s="103">
        <f>SUM(I74)</f>
        <v>3300</v>
      </c>
      <c r="J75" s="103"/>
      <c r="K75" s="103">
        <f>SUM(K74)</f>
        <v>2475</v>
      </c>
      <c r="L75" s="103"/>
      <c r="M75" s="103">
        <f>SUM(M74)</f>
        <v>1980</v>
      </c>
      <c r="N75" s="103"/>
      <c r="O75" s="103"/>
      <c r="P75" s="103"/>
      <c r="Q75" s="103">
        <f>SUM(Q74)</f>
        <v>825</v>
      </c>
      <c r="R75" s="108">
        <f>SUM(R74)</f>
        <v>3762</v>
      </c>
      <c r="S75" s="208">
        <f>SUM(S74)</f>
        <v>28842</v>
      </c>
      <c r="T75" s="3"/>
    </row>
    <row r="76" spans="1:20" ht="22.5">
      <c r="A76" s="205">
        <v>2</v>
      </c>
      <c r="B76" s="4" t="s">
        <v>41</v>
      </c>
      <c r="C76" s="4" t="s">
        <v>59</v>
      </c>
      <c r="D76" s="5">
        <v>1</v>
      </c>
      <c r="E76" s="110">
        <v>10300</v>
      </c>
      <c r="F76" s="110"/>
      <c r="G76" s="110">
        <f aca="true" t="shared" si="22" ref="G76:G81">SUM(F76*E76)</f>
        <v>0</v>
      </c>
      <c r="H76" s="110">
        <v>30</v>
      </c>
      <c r="I76" s="110">
        <f aca="true" t="shared" si="23" ref="I76:I81">(E76*H76)/100</f>
        <v>3090</v>
      </c>
      <c r="J76" s="110">
        <v>15</v>
      </c>
      <c r="K76" s="110">
        <f>SUM(E76*J76)/100</f>
        <v>1545</v>
      </c>
      <c r="L76" s="110">
        <v>12</v>
      </c>
      <c r="M76" s="110">
        <f aca="true" t="shared" si="24" ref="M76:M81">SUM(L76*E76)/100</f>
        <v>1236</v>
      </c>
      <c r="N76" s="110"/>
      <c r="O76" s="110"/>
      <c r="P76" s="110">
        <v>5</v>
      </c>
      <c r="Q76" s="102">
        <f aca="true" t="shared" si="25" ref="Q76:Q81">SUM(E76*P76)/100</f>
        <v>515</v>
      </c>
      <c r="R76" s="127">
        <f aca="true" t="shared" si="26" ref="R76:R81">SUM(I76+E76+M76+O76+G76+K76+Q76)*15%</f>
        <v>2502.9</v>
      </c>
      <c r="S76" s="215">
        <f aca="true" t="shared" si="27" ref="S76:S81">SUM(E76+I76+O76+G76+K76+M76+Q76+R76)</f>
        <v>19188.9</v>
      </c>
      <c r="T76" s="3"/>
    </row>
    <row r="77" spans="1:20" ht="22.5">
      <c r="A77" s="205">
        <v>3</v>
      </c>
      <c r="B77" s="4" t="s">
        <v>41</v>
      </c>
      <c r="C77" s="4" t="s">
        <v>61</v>
      </c>
      <c r="D77" s="6">
        <v>1</v>
      </c>
      <c r="E77" s="110">
        <v>9600</v>
      </c>
      <c r="F77" s="110"/>
      <c r="G77" s="110">
        <f t="shared" si="22"/>
        <v>0</v>
      </c>
      <c r="H77" s="110">
        <v>30</v>
      </c>
      <c r="I77" s="110">
        <f t="shared" si="23"/>
        <v>2880</v>
      </c>
      <c r="J77" s="110">
        <v>15</v>
      </c>
      <c r="K77" s="110">
        <f>SUM(E77*J77)/100</f>
        <v>1440</v>
      </c>
      <c r="L77" s="110">
        <v>12</v>
      </c>
      <c r="M77" s="110">
        <f t="shared" si="24"/>
        <v>1152</v>
      </c>
      <c r="N77" s="110"/>
      <c r="O77" s="110"/>
      <c r="P77" s="110">
        <v>5</v>
      </c>
      <c r="Q77" s="102">
        <f t="shared" si="25"/>
        <v>480</v>
      </c>
      <c r="R77" s="127">
        <f t="shared" si="26"/>
        <v>2332.7999999999997</v>
      </c>
      <c r="S77" s="215">
        <f t="shared" si="27"/>
        <v>17884.8</v>
      </c>
      <c r="T77" s="3"/>
    </row>
    <row r="78" spans="1:20" ht="22.5">
      <c r="A78" s="205">
        <v>4</v>
      </c>
      <c r="B78" s="4" t="s">
        <v>41</v>
      </c>
      <c r="C78" s="4" t="s">
        <v>61</v>
      </c>
      <c r="D78" s="6">
        <v>1</v>
      </c>
      <c r="E78" s="110">
        <v>9600</v>
      </c>
      <c r="F78" s="110"/>
      <c r="G78" s="110">
        <f t="shared" si="22"/>
        <v>0</v>
      </c>
      <c r="H78" s="110">
        <v>30</v>
      </c>
      <c r="I78" s="110">
        <f t="shared" si="23"/>
        <v>2880</v>
      </c>
      <c r="J78" s="110">
        <v>15</v>
      </c>
      <c r="K78" s="110">
        <f>SUM(E78*J78)/100</f>
        <v>1440</v>
      </c>
      <c r="L78" s="110">
        <v>12</v>
      </c>
      <c r="M78" s="110">
        <f t="shared" si="24"/>
        <v>1152</v>
      </c>
      <c r="N78" s="110"/>
      <c r="O78" s="110"/>
      <c r="P78" s="110">
        <v>5</v>
      </c>
      <c r="Q78" s="102">
        <f t="shared" si="25"/>
        <v>480</v>
      </c>
      <c r="R78" s="127">
        <f t="shared" si="26"/>
        <v>2332.7999999999997</v>
      </c>
      <c r="S78" s="215">
        <f t="shared" si="27"/>
        <v>17884.8</v>
      </c>
      <c r="T78" s="3"/>
    </row>
    <row r="79" spans="1:20" ht="22.5">
      <c r="A79" s="205">
        <v>5</v>
      </c>
      <c r="B79" s="4" t="s">
        <v>41</v>
      </c>
      <c r="C79" s="4" t="s">
        <v>61</v>
      </c>
      <c r="D79" s="6">
        <v>1</v>
      </c>
      <c r="E79" s="110">
        <v>9600</v>
      </c>
      <c r="F79" s="110"/>
      <c r="G79" s="110">
        <f t="shared" si="22"/>
        <v>0</v>
      </c>
      <c r="H79" s="110">
        <v>30</v>
      </c>
      <c r="I79" s="110">
        <f t="shared" si="23"/>
        <v>2880</v>
      </c>
      <c r="J79" s="110">
        <v>15</v>
      </c>
      <c r="K79" s="110">
        <f>SUM(E79*J79)/100</f>
        <v>1440</v>
      </c>
      <c r="L79" s="110">
        <v>12</v>
      </c>
      <c r="M79" s="110">
        <f t="shared" si="24"/>
        <v>1152</v>
      </c>
      <c r="N79" s="110"/>
      <c r="O79" s="110"/>
      <c r="P79" s="110">
        <v>5</v>
      </c>
      <c r="Q79" s="102">
        <f t="shared" si="25"/>
        <v>480</v>
      </c>
      <c r="R79" s="127">
        <f t="shared" si="26"/>
        <v>2332.7999999999997</v>
      </c>
      <c r="S79" s="215">
        <f t="shared" si="27"/>
        <v>17884.8</v>
      </c>
      <c r="T79" s="3"/>
    </row>
    <row r="80" spans="1:20" ht="22.5">
      <c r="A80" s="205">
        <v>6</v>
      </c>
      <c r="B80" s="4" t="s">
        <v>41</v>
      </c>
      <c r="C80" s="4" t="s">
        <v>61</v>
      </c>
      <c r="D80" s="5">
        <v>1</v>
      </c>
      <c r="E80" s="110">
        <v>9600</v>
      </c>
      <c r="F80" s="110"/>
      <c r="G80" s="110">
        <f t="shared" si="22"/>
        <v>0</v>
      </c>
      <c r="H80" s="110"/>
      <c r="I80" s="110">
        <f t="shared" si="23"/>
        <v>0</v>
      </c>
      <c r="J80" s="110"/>
      <c r="K80" s="110">
        <f>SUM(E80*J80)/100</f>
        <v>0</v>
      </c>
      <c r="L80" s="110">
        <v>12</v>
      </c>
      <c r="M80" s="110">
        <f t="shared" si="24"/>
        <v>1152</v>
      </c>
      <c r="N80" s="110"/>
      <c r="O80" s="110"/>
      <c r="P80" s="110">
        <v>5</v>
      </c>
      <c r="Q80" s="102">
        <f t="shared" si="25"/>
        <v>480</v>
      </c>
      <c r="R80" s="127">
        <f t="shared" si="26"/>
        <v>1684.8</v>
      </c>
      <c r="S80" s="215">
        <f t="shared" si="27"/>
        <v>12916.8</v>
      </c>
      <c r="T80" s="3"/>
    </row>
    <row r="81" spans="1:19" ht="22.5">
      <c r="A81" s="205">
        <v>7</v>
      </c>
      <c r="B81" s="4" t="s">
        <v>41</v>
      </c>
      <c r="C81" s="4" t="s">
        <v>61</v>
      </c>
      <c r="D81" s="5">
        <v>0.5</v>
      </c>
      <c r="E81" s="110">
        <v>4800</v>
      </c>
      <c r="F81" s="110"/>
      <c r="G81" s="110">
        <f t="shared" si="22"/>
        <v>0</v>
      </c>
      <c r="H81" s="110"/>
      <c r="I81" s="110">
        <f t="shared" si="23"/>
        <v>0</v>
      </c>
      <c r="J81" s="110"/>
      <c r="K81" s="110"/>
      <c r="L81" s="110">
        <v>12</v>
      </c>
      <c r="M81" s="110">
        <f t="shared" si="24"/>
        <v>576</v>
      </c>
      <c r="N81" s="111"/>
      <c r="O81" s="111"/>
      <c r="P81" s="102">
        <v>5</v>
      </c>
      <c r="Q81" s="102">
        <f t="shared" si="25"/>
        <v>240</v>
      </c>
      <c r="R81" s="127">
        <f t="shared" si="26"/>
        <v>842.4</v>
      </c>
      <c r="S81" s="215">
        <f t="shared" si="27"/>
        <v>6458.4</v>
      </c>
    </row>
    <row r="82" spans="1:19" ht="12.75">
      <c r="A82" s="207"/>
      <c r="B82" s="16" t="s">
        <v>13</v>
      </c>
      <c r="C82" s="17"/>
      <c r="D82" s="16">
        <f>SUM(D76:D81)</f>
        <v>5.5</v>
      </c>
      <c r="E82" s="103">
        <f>SUM(E76:E81)</f>
        <v>53500</v>
      </c>
      <c r="F82" s="103"/>
      <c r="G82" s="103">
        <f>SUM(G76:G81)</f>
        <v>0</v>
      </c>
      <c r="H82" s="103"/>
      <c r="I82" s="165">
        <f>SUM(I76:I81)</f>
        <v>11730</v>
      </c>
      <c r="J82" s="103"/>
      <c r="K82" s="103">
        <f>SUM(K76:K81)</f>
        <v>5865</v>
      </c>
      <c r="L82" s="103"/>
      <c r="M82" s="103">
        <f>SUM(M76:M81)</f>
        <v>6420</v>
      </c>
      <c r="N82" s="103"/>
      <c r="O82" s="103"/>
      <c r="P82" s="103"/>
      <c r="Q82" s="103">
        <f>SUM(Q76:Q81)</f>
        <v>2675</v>
      </c>
      <c r="R82" s="108">
        <f>SUM(R76:R81)</f>
        <v>12028.499999999998</v>
      </c>
      <c r="S82" s="208">
        <f>SUM(S76:S81)</f>
        <v>92218.5</v>
      </c>
    </row>
    <row r="83" spans="1:19" ht="22.5">
      <c r="A83" s="205">
        <v>8</v>
      </c>
      <c r="B83" s="4" t="s">
        <v>41</v>
      </c>
      <c r="C83" s="6" t="s">
        <v>85</v>
      </c>
      <c r="D83" s="5">
        <v>1</v>
      </c>
      <c r="E83" s="110">
        <v>6458</v>
      </c>
      <c r="F83" s="110"/>
      <c r="G83" s="110"/>
      <c r="H83" s="110"/>
      <c r="I83" s="110"/>
      <c r="J83" s="110">
        <v>15</v>
      </c>
      <c r="K83" s="110">
        <f>SUM(E83*J83)/100</f>
        <v>968.7</v>
      </c>
      <c r="L83" s="110">
        <v>12</v>
      </c>
      <c r="M83" s="110">
        <f>SUM(L83*E83)/100</f>
        <v>774.96</v>
      </c>
      <c r="N83" s="110"/>
      <c r="O83" s="110"/>
      <c r="P83" s="110"/>
      <c r="Q83" s="102">
        <f>SUM(P83*E83)</f>
        <v>0</v>
      </c>
      <c r="R83" s="127">
        <f>SUM(I83+E83+M83+O83+G83+K83+Q83)*15%</f>
        <v>1230.249</v>
      </c>
      <c r="S83" s="215">
        <f>SUM(E83+I83+O83+G83+K83+M83+Q83+R83)</f>
        <v>9431.909</v>
      </c>
    </row>
    <row r="84" spans="1:19" ht="22.5">
      <c r="A84" s="205">
        <v>9</v>
      </c>
      <c r="B84" s="4" t="s">
        <v>41</v>
      </c>
      <c r="C84" s="6" t="s">
        <v>85</v>
      </c>
      <c r="D84" s="5">
        <v>1</v>
      </c>
      <c r="E84" s="110">
        <v>6458</v>
      </c>
      <c r="F84" s="110"/>
      <c r="G84" s="110"/>
      <c r="H84" s="110"/>
      <c r="I84" s="110"/>
      <c r="J84" s="110">
        <v>15</v>
      </c>
      <c r="K84" s="110">
        <f>SUM(E84*J84)/100</f>
        <v>968.7</v>
      </c>
      <c r="L84" s="110">
        <v>12</v>
      </c>
      <c r="M84" s="110">
        <f>SUM(L84*E84)/100</f>
        <v>774.96</v>
      </c>
      <c r="N84" s="110"/>
      <c r="O84" s="110"/>
      <c r="P84" s="110"/>
      <c r="Q84" s="102">
        <f>SUM(P84*E84)</f>
        <v>0</v>
      </c>
      <c r="R84" s="127">
        <f>SUM(I84+E84+M84+O84+G84+K84+Q84)*15%</f>
        <v>1230.249</v>
      </c>
      <c r="S84" s="215">
        <f>SUM(E84+I84+O84+G84+K84+M84+Q84+R84)</f>
        <v>9431.909</v>
      </c>
    </row>
    <row r="85" spans="1:19" ht="22.5">
      <c r="A85" s="205">
        <v>10</v>
      </c>
      <c r="B85" s="4" t="s">
        <v>41</v>
      </c>
      <c r="C85" s="6" t="s">
        <v>85</v>
      </c>
      <c r="D85" s="5">
        <v>1</v>
      </c>
      <c r="E85" s="110">
        <v>6458</v>
      </c>
      <c r="F85" s="110"/>
      <c r="G85" s="110"/>
      <c r="H85" s="110"/>
      <c r="I85" s="110"/>
      <c r="J85" s="110">
        <v>15</v>
      </c>
      <c r="K85" s="110">
        <f>SUM(E85*J85)/100</f>
        <v>968.7</v>
      </c>
      <c r="L85" s="110">
        <v>12</v>
      </c>
      <c r="M85" s="110">
        <f>SUM(L85*E85)/100</f>
        <v>774.96</v>
      </c>
      <c r="N85" s="110"/>
      <c r="O85" s="110"/>
      <c r="P85" s="110"/>
      <c r="Q85" s="102">
        <f>SUM(P85*E85)</f>
        <v>0</v>
      </c>
      <c r="R85" s="127">
        <f>SUM(I85+E85+M85+O85+G85+K85+Q85)*15%</f>
        <v>1230.249</v>
      </c>
      <c r="S85" s="215">
        <f>SUM(E85+I85+O85+G85+K85+M85+Q85+R85)</f>
        <v>9431.909</v>
      </c>
    </row>
    <row r="86" spans="1:19" ht="22.5">
      <c r="A86" s="205">
        <v>11</v>
      </c>
      <c r="B86" s="4" t="s">
        <v>41</v>
      </c>
      <c r="C86" s="6" t="s">
        <v>85</v>
      </c>
      <c r="D86" s="5">
        <v>1</v>
      </c>
      <c r="E86" s="110">
        <v>6458</v>
      </c>
      <c r="F86" s="110"/>
      <c r="G86" s="110"/>
      <c r="H86" s="110"/>
      <c r="I86" s="110"/>
      <c r="J86" s="110">
        <v>15</v>
      </c>
      <c r="K86" s="110">
        <f>SUM(E86*J86)/100</f>
        <v>968.7</v>
      </c>
      <c r="L86" s="110">
        <v>12</v>
      </c>
      <c r="M86" s="110">
        <f>SUM(L86*E86)/100</f>
        <v>774.96</v>
      </c>
      <c r="N86" s="110"/>
      <c r="O86" s="110"/>
      <c r="P86" s="110"/>
      <c r="Q86" s="102">
        <f>SUM(P86*E86)</f>
        <v>0</v>
      </c>
      <c r="R86" s="127">
        <f>SUM(I86+E86+M86+O86+G86+K86+Q86)*15%</f>
        <v>1230.249</v>
      </c>
      <c r="S86" s="215">
        <f>SUM(E86+I86+O86+G86+K86+M86+Q86+R86)</f>
        <v>9431.909</v>
      </c>
    </row>
    <row r="87" spans="1:19" ht="22.5">
      <c r="A87" s="205">
        <v>12</v>
      </c>
      <c r="B87" s="4" t="s">
        <v>41</v>
      </c>
      <c r="C87" s="6" t="s">
        <v>85</v>
      </c>
      <c r="D87" s="5">
        <v>1</v>
      </c>
      <c r="E87" s="110">
        <v>6458</v>
      </c>
      <c r="F87" s="110"/>
      <c r="G87" s="110"/>
      <c r="H87" s="110"/>
      <c r="I87" s="110"/>
      <c r="J87" s="110">
        <v>15</v>
      </c>
      <c r="K87" s="110">
        <f>SUM(J87*E87)/100</f>
        <v>968.7</v>
      </c>
      <c r="L87" s="110">
        <v>12</v>
      </c>
      <c r="M87" s="110">
        <f>SUM(L87*E87)/100</f>
        <v>774.96</v>
      </c>
      <c r="N87" s="110"/>
      <c r="O87" s="110"/>
      <c r="P87" s="110"/>
      <c r="Q87" s="102">
        <f>SUM(P87*E87)</f>
        <v>0</v>
      </c>
      <c r="R87" s="127">
        <f>SUM(I87+E87+M87+O87+G87+K87+Q87)*15%</f>
        <v>1230.249</v>
      </c>
      <c r="S87" s="215">
        <f>SUM(E87+I87+O87+G87+K87+M87+Q87+R87)</f>
        <v>9431.909</v>
      </c>
    </row>
    <row r="88" spans="1:19" ht="12.75">
      <c r="A88" s="221"/>
      <c r="B88" s="16" t="s">
        <v>13</v>
      </c>
      <c r="C88" s="16"/>
      <c r="D88" s="16">
        <f>SUM(D83:D87)</f>
        <v>5</v>
      </c>
      <c r="E88" s="103">
        <f>SUM(E83:E87)</f>
        <v>32290</v>
      </c>
      <c r="F88" s="103"/>
      <c r="G88" s="103"/>
      <c r="H88" s="103"/>
      <c r="I88" s="103"/>
      <c r="J88" s="103"/>
      <c r="K88" s="103">
        <f>SUM(K83:K87)</f>
        <v>4843.5</v>
      </c>
      <c r="L88" s="103"/>
      <c r="M88" s="103">
        <f>SUM(M83:M87)</f>
        <v>3874.8</v>
      </c>
      <c r="N88" s="103"/>
      <c r="O88" s="103"/>
      <c r="P88" s="103"/>
      <c r="Q88" s="103">
        <f>SUM(Q83:Q87)</f>
        <v>0</v>
      </c>
      <c r="R88" s="108">
        <f>SUM(R83:R87)</f>
        <v>6151.245</v>
      </c>
      <c r="S88" s="217">
        <f>SUM(S83:S87)</f>
        <v>47159.545</v>
      </c>
    </row>
    <row r="89" spans="1:19" ht="12.75">
      <c r="A89" s="205"/>
      <c r="B89" s="16" t="s">
        <v>14</v>
      </c>
      <c r="C89" s="16"/>
      <c r="D89" s="16">
        <f>SUM(D88+D82+D75)</f>
        <v>11.5</v>
      </c>
      <c r="E89" s="103">
        <f>SUM(E88,E82,E75)</f>
        <v>102290</v>
      </c>
      <c r="F89" s="103"/>
      <c r="G89" s="103">
        <f>SUM(G88+G82+G75)</f>
        <v>0</v>
      </c>
      <c r="H89" s="103"/>
      <c r="I89" s="165">
        <f>SUM(I88,I82,I75)</f>
        <v>15030</v>
      </c>
      <c r="J89" s="103"/>
      <c r="K89" s="103">
        <f>SUM(K88,K82,K75)</f>
        <v>13183.5</v>
      </c>
      <c r="L89" s="103"/>
      <c r="M89" s="103">
        <f>SUM(M88,M82,M75)</f>
        <v>12274.8</v>
      </c>
      <c r="N89" s="103"/>
      <c r="O89" s="103">
        <f>SUM(O88+O82+O75)</f>
        <v>0</v>
      </c>
      <c r="P89" s="103"/>
      <c r="Q89" s="103">
        <f>SUM(Q88,Q82,Q75)</f>
        <v>3500</v>
      </c>
      <c r="R89" s="103">
        <f>SUM(R88,R82,R75)</f>
        <v>21941.745</v>
      </c>
      <c r="S89" s="222">
        <f>SUM(S88,S82,S75)</f>
        <v>168220.04499999998</v>
      </c>
    </row>
    <row r="90" spans="1:19" ht="33.75">
      <c r="A90" s="205">
        <v>1</v>
      </c>
      <c r="B90" s="6" t="s">
        <v>88</v>
      </c>
      <c r="C90" s="151" t="s">
        <v>210</v>
      </c>
      <c r="D90" s="5">
        <v>1</v>
      </c>
      <c r="E90" s="110">
        <v>18300</v>
      </c>
      <c r="F90" s="110"/>
      <c r="G90" s="110">
        <f>SUM(E90*F90)</f>
        <v>0</v>
      </c>
      <c r="H90" s="110"/>
      <c r="I90" s="110">
        <f aca="true" t="shared" si="28" ref="I90:I110">(E90*H90)/100</f>
        <v>0</v>
      </c>
      <c r="J90" s="110">
        <v>15</v>
      </c>
      <c r="K90" s="110">
        <f aca="true" t="shared" si="29" ref="K90:K96">SUM(E90*J90)/100</f>
        <v>2745</v>
      </c>
      <c r="L90" s="110">
        <v>12</v>
      </c>
      <c r="M90" s="110">
        <f aca="true" t="shared" si="30" ref="M90:M96">SUM(L90*E90)/100</f>
        <v>2196</v>
      </c>
      <c r="N90" s="111"/>
      <c r="O90" s="111"/>
      <c r="P90" s="102">
        <v>5</v>
      </c>
      <c r="Q90" s="102">
        <f aca="true" t="shared" si="31" ref="Q90:Q96">SUM(P90*E90)/100</f>
        <v>915</v>
      </c>
      <c r="R90" s="127">
        <f aca="true" t="shared" si="32" ref="R90:R96">SUM(I90+E90+M90+O90+G90+K90+Q90)*15%</f>
        <v>3623.4</v>
      </c>
      <c r="S90" s="215">
        <f aca="true" t="shared" si="33" ref="S90:S96">SUM(E90+I90+O90+G90+K90+M90+Q90+R90)</f>
        <v>27779.4</v>
      </c>
    </row>
    <row r="91" spans="1:19" ht="22.5">
      <c r="A91" s="205">
        <v>2</v>
      </c>
      <c r="B91" s="6" t="s">
        <v>88</v>
      </c>
      <c r="C91" s="4" t="s">
        <v>211</v>
      </c>
      <c r="D91" s="5">
        <v>1</v>
      </c>
      <c r="E91" s="110">
        <v>16500</v>
      </c>
      <c r="F91" s="110"/>
      <c r="G91" s="110">
        <f>SUM(E91*F91)</f>
        <v>0</v>
      </c>
      <c r="H91" s="110"/>
      <c r="I91" s="110">
        <f t="shared" si="28"/>
        <v>0</v>
      </c>
      <c r="J91" s="110"/>
      <c r="K91" s="110">
        <f t="shared" si="29"/>
        <v>0</v>
      </c>
      <c r="L91" s="110">
        <v>12</v>
      </c>
      <c r="M91" s="110">
        <f t="shared" si="30"/>
        <v>1980</v>
      </c>
      <c r="N91" s="111"/>
      <c r="O91" s="111"/>
      <c r="P91" s="102">
        <v>5</v>
      </c>
      <c r="Q91" s="102">
        <f t="shared" si="31"/>
        <v>825</v>
      </c>
      <c r="R91" s="127">
        <f t="shared" si="32"/>
        <v>2895.75</v>
      </c>
      <c r="S91" s="215">
        <f t="shared" si="33"/>
        <v>22200.75</v>
      </c>
    </row>
    <row r="92" spans="1:19" ht="22.5">
      <c r="A92" s="205">
        <v>3</v>
      </c>
      <c r="B92" s="6" t="s">
        <v>88</v>
      </c>
      <c r="C92" s="4" t="s">
        <v>211</v>
      </c>
      <c r="D92" s="5">
        <v>1</v>
      </c>
      <c r="E92" s="110">
        <v>16500</v>
      </c>
      <c r="F92" s="110"/>
      <c r="G92" s="110">
        <f>SUM(E92*F92)</f>
        <v>0</v>
      </c>
      <c r="H92" s="110"/>
      <c r="I92" s="110">
        <f t="shared" si="28"/>
        <v>0</v>
      </c>
      <c r="J92" s="110">
        <v>15</v>
      </c>
      <c r="K92" s="110">
        <f t="shared" si="29"/>
        <v>2475</v>
      </c>
      <c r="L92" s="110">
        <v>12</v>
      </c>
      <c r="M92" s="110">
        <f t="shared" si="30"/>
        <v>1980</v>
      </c>
      <c r="N92" s="110"/>
      <c r="O92" s="110"/>
      <c r="P92" s="102">
        <v>5</v>
      </c>
      <c r="Q92" s="102">
        <f t="shared" si="31"/>
        <v>825</v>
      </c>
      <c r="R92" s="127">
        <f t="shared" si="32"/>
        <v>3267</v>
      </c>
      <c r="S92" s="215">
        <f t="shared" si="33"/>
        <v>25047</v>
      </c>
    </row>
    <row r="93" spans="1:19" ht="22.5">
      <c r="A93" s="205">
        <v>4</v>
      </c>
      <c r="B93" s="6" t="s">
        <v>88</v>
      </c>
      <c r="C93" s="4" t="s">
        <v>211</v>
      </c>
      <c r="D93" s="5">
        <v>1</v>
      </c>
      <c r="E93" s="110">
        <v>16500</v>
      </c>
      <c r="F93" s="110"/>
      <c r="G93" s="110">
        <f>SUM(F93*E93)</f>
        <v>0</v>
      </c>
      <c r="H93" s="110"/>
      <c r="I93" s="110">
        <f t="shared" si="28"/>
        <v>0</v>
      </c>
      <c r="J93" s="110"/>
      <c r="K93" s="110">
        <f t="shared" si="29"/>
        <v>0</v>
      </c>
      <c r="L93" s="110">
        <v>12</v>
      </c>
      <c r="M93" s="110">
        <f t="shared" si="30"/>
        <v>1980</v>
      </c>
      <c r="N93" s="111"/>
      <c r="O93" s="111"/>
      <c r="P93" s="102">
        <v>5</v>
      </c>
      <c r="Q93" s="102">
        <f t="shared" si="31"/>
        <v>825</v>
      </c>
      <c r="R93" s="127">
        <f t="shared" si="32"/>
        <v>2895.75</v>
      </c>
      <c r="S93" s="215">
        <f t="shared" si="33"/>
        <v>22200.75</v>
      </c>
    </row>
    <row r="94" spans="1:19" ht="22.5">
      <c r="A94" s="205">
        <v>5</v>
      </c>
      <c r="B94" s="6" t="s">
        <v>88</v>
      </c>
      <c r="C94" s="4" t="s">
        <v>211</v>
      </c>
      <c r="D94" s="5">
        <v>1</v>
      </c>
      <c r="E94" s="110">
        <v>16500</v>
      </c>
      <c r="F94" s="110"/>
      <c r="G94" s="110">
        <f>SUM(F94*E94)</f>
        <v>0</v>
      </c>
      <c r="H94" s="110"/>
      <c r="I94" s="110">
        <f t="shared" si="28"/>
        <v>0</v>
      </c>
      <c r="J94" s="110">
        <v>15</v>
      </c>
      <c r="K94" s="110">
        <f t="shared" si="29"/>
        <v>2475</v>
      </c>
      <c r="L94" s="110">
        <v>12</v>
      </c>
      <c r="M94" s="110">
        <f t="shared" si="30"/>
        <v>1980</v>
      </c>
      <c r="N94" s="111"/>
      <c r="O94" s="111"/>
      <c r="P94" s="102">
        <v>5</v>
      </c>
      <c r="Q94" s="102">
        <f t="shared" si="31"/>
        <v>825</v>
      </c>
      <c r="R94" s="127">
        <f t="shared" si="32"/>
        <v>3267</v>
      </c>
      <c r="S94" s="215">
        <f t="shared" si="33"/>
        <v>25047</v>
      </c>
    </row>
    <row r="95" spans="1:19" ht="22.5">
      <c r="A95" s="205">
        <v>6</v>
      </c>
      <c r="B95" s="6" t="s">
        <v>88</v>
      </c>
      <c r="C95" s="4" t="s">
        <v>211</v>
      </c>
      <c r="D95" s="5">
        <v>0.5</v>
      </c>
      <c r="E95" s="110">
        <v>8250</v>
      </c>
      <c r="F95" s="110"/>
      <c r="G95" s="110">
        <f>SUM(F95*E95)</f>
        <v>0</v>
      </c>
      <c r="H95" s="110"/>
      <c r="I95" s="110">
        <f t="shared" si="28"/>
        <v>0</v>
      </c>
      <c r="J95" s="110"/>
      <c r="K95" s="110">
        <f t="shared" si="29"/>
        <v>0</v>
      </c>
      <c r="L95" s="110">
        <v>12</v>
      </c>
      <c r="M95" s="110">
        <f t="shared" si="30"/>
        <v>990</v>
      </c>
      <c r="N95" s="111"/>
      <c r="O95" s="111"/>
      <c r="P95" s="102">
        <v>5</v>
      </c>
      <c r="Q95" s="102">
        <f t="shared" si="31"/>
        <v>412.5</v>
      </c>
      <c r="R95" s="127">
        <f t="shared" si="32"/>
        <v>1447.875</v>
      </c>
      <c r="S95" s="215">
        <f t="shared" si="33"/>
        <v>11100.375</v>
      </c>
    </row>
    <row r="96" spans="1:19" ht="22.5">
      <c r="A96" s="205">
        <v>7</v>
      </c>
      <c r="B96" s="6" t="s">
        <v>88</v>
      </c>
      <c r="C96" s="2" t="s">
        <v>212</v>
      </c>
      <c r="D96" s="5">
        <v>0.25</v>
      </c>
      <c r="E96" s="110">
        <v>4125</v>
      </c>
      <c r="F96" s="110"/>
      <c r="G96" s="110">
        <f>SUM(F96*E96)</f>
        <v>0</v>
      </c>
      <c r="H96" s="110"/>
      <c r="I96" s="110">
        <f t="shared" si="28"/>
        <v>0</v>
      </c>
      <c r="J96" s="110"/>
      <c r="K96" s="110">
        <f t="shared" si="29"/>
        <v>0</v>
      </c>
      <c r="L96" s="110">
        <v>12</v>
      </c>
      <c r="M96" s="110">
        <f t="shared" si="30"/>
        <v>495</v>
      </c>
      <c r="N96" s="111"/>
      <c r="O96" s="111"/>
      <c r="P96" s="102">
        <v>5</v>
      </c>
      <c r="Q96" s="102">
        <f t="shared" si="31"/>
        <v>206.25</v>
      </c>
      <c r="R96" s="127">
        <f t="shared" si="32"/>
        <v>723.9375</v>
      </c>
      <c r="S96" s="215">
        <f t="shared" si="33"/>
        <v>5550.1875</v>
      </c>
    </row>
    <row r="97" spans="1:19" ht="12.75">
      <c r="A97" s="207"/>
      <c r="B97" s="16" t="s">
        <v>13</v>
      </c>
      <c r="C97" s="17"/>
      <c r="D97" s="16">
        <f>SUM(D90:D96)</f>
        <v>5.75</v>
      </c>
      <c r="E97" s="103">
        <f>SUM(E90:E96)</f>
        <v>96675</v>
      </c>
      <c r="F97" s="103"/>
      <c r="G97" s="103">
        <f>SUM(G90:G96)</f>
        <v>0</v>
      </c>
      <c r="H97" s="110"/>
      <c r="I97" s="103">
        <f>SUM(I90:I96)</f>
        <v>0</v>
      </c>
      <c r="J97" s="103"/>
      <c r="K97" s="103">
        <f>SUM(K90:K96)</f>
        <v>7695</v>
      </c>
      <c r="L97" s="103"/>
      <c r="M97" s="103">
        <f>SUM(M90:M96)</f>
        <v>11601</v>
      </c>
      <c r="N97" s="103"/>
      <c r="O97" s="103"/>
      <c r="P97" s="103"/>
      <c r="Q97" s="103">
        <f>SUM(Q90:Q96)</f>
        <v>4833.75</v>
      </c>
      <c r="R97" s="108">
        <f>SUM(R90:R96)</f>
        <v>18120.7125</v>
      </c>
      <c r="S97" s="223">
        <f>SUM(S90:S96)</f>
        <v>138925.4625</v>
      </c>
    </row>
    <row r="98" spans="1:19" ht="22.5">
      <c r="A98" s="205">
        <v>9</v>
      </c>
      <c r="B98" s="91" t="s">
        <v>88</v>
      </c>
      <c r="C98" s="151" t="s">
        <v>59</v>
      </c>
      <c r="D98" s="5">
        <v>1</v>
      </c>
      <c r="E98" s="110">
        <v>10300</v>
      </c>
      <c r="F98" s="110"/>
      <c r="G98" s="110">
        <f aca="true" t="shared" si="34" ref="G98:G109">SUM(F98*E98)</f>
        <v>0</v>
      </c>
      <c r="H98" s="102">
        <v>20</v>
      </c>
      <c r="I98" s="110">
        <f t="shared" si="28"/>
        <v>2060</v>
      </c>
      <c r="J98" s="110">
        <v>15</v>
      </c>
      <c r="K98" s="110">
        <f aca="true" t="shared" si="35" ref="K98:K109">SUM(J98*E98)/100</f>
        <v>1545</v>
      </c>
      <c r="L98" s="110">
        <v>12</v>
      </c>
      <c r="M98" s="110">
        <f>SUM(L98*E98)/100</f>
        <v>1236</v>
      </c>
      <c r="N98" s="111"/>
      <c r="O98" s="111"/>
      <c r="P98" s="102">
        <v>5</v>
      </c>
      <c r="Q98" s="102">
        <f aca="true" t="shared" si="36" ref="Q98:Q109">SUM(P98*E98)/100</f>
        <v>515</v>
      </c>
      <c r="R98" s="127">
        <f aca="true" t="shared" si="37" ref="R98:R110">SUM(I98+E98+M98+O98+G98+K98+Q98)*15%</f>
        <v>2348.4</v>
      </c>
      <c r="S98" s="215">
        <f aca="true" t="shared" si="38" ref="S98:S110">SUM(E98+I98+O98+G98+K98+M98+Q98+R98)</f>
        <v>18004.4</v>
      </c>
    </row>
    <row r="99" spans="1:19" ht="22.5">
      <c r="A99" s="205">
        <v>10</v>
      </c>
      <c r="B99" s="6" t="s">
        <v>88</v>
      </c>
      <c r="C99" s="4" t="s">
        <v>64</v>
      </c>
      <c r="D99" s="5">
        <v>1</v>
      </c>
      <c r="E99" s="110">
        <v>10000</v>
      </c>
      <c r="F99" s="110"/>
      <c r="G99" s="110">
        <f t="shared" si="34"/>
        <v>0</v>
      </c>
      <c r="H99" s="110">
        <v>30</v>
      </c>
      <c r="I99" s="110">
        <f t="shared" si="28"/>
        <v>3000</v>
      </c>
      <c r="J99" s="110">
        <v>15</v>
      </c>
      <c r="K99" s="110">
        <f t="shared" si="35"/>
        <v>1500</v>
      </c>
      <c r="L99" s="110">
        <v>12</v>
      </c>
      <c r="M99" s="110">
        <f aca="true" t="shared" si="39" ref="M99:M109">SUM(L99*E99)/100</f>
        <v>1200</v>
      </c>
      <c r="N99" s="111"/>
      <c r="O99" s="111"/>
      <c r="P99" s="102">
        <v>5</v>
      </c>
      <c r="Q99" s="102">
        <f t="shared" si="36"/>
        <v>500</v>
      </c>
      <c r="R99" s="127">
        <f t="shared" si="37"/>
        <v>2430</v>
      </c>
      <c r="S99" s="215">
        <f t="shared" si="38"/>
        <v>18630</v>
      </c>
    </row>
    <row r="100" spans="1:19" ht="22.5">
      <c r="A100" s="205">
        <v>11</v>
      </c>
      <c r="B100" s="6" t="s">
        <v>88</v>
      </c>
      <c r="C100" s="4" t="s">
        <v>64</v>
      </c>
      <c r="D100" s="5">
        <v>1</v>
      </c>
      <c r="E100" s="110">
        <v>10000</v>
      </c>
      <c r="F100" s="110"/>
      <c r="G100" s="110">
        <f t="shared" si="34"/>
        <v>0</v>
      </c>
      <c r="H100" s="110">
        <v>30</v>
      </c>
      <c r="I100" s="110">
        <f t="shared" si="28"/>
        <v>3000</v>
      </c>
      <c r="J100" s="110">
        <v>15</v>
      </c>
      <c r="K100" s="110">
        <f t="shared" si="35"/>
        <v>1500</v>
      </c>
      <c r="L100" s="110">
        <v>12</v>
      </c>
      <c r="M100" s="110">
        <f t="shared" si="39"/>
        <v>1200</v>
      </c>
      <c r="N100" s="111"/>
      <c r="O100" s="111"/>
      <c r="P100" s="102">
        <v>5</v>
      </c>
      <c r="Q100" s="102">
        <f t="shared" si="36"/>
        <v>500</v>
      </c>
      <c r="R100" s="127">
        <f t="shared" si="37"/>
        <v>2430</v>
      </c>
      <c r="S100" s="215">
        <f t="shared" si="38"/>
        <v>18630</v>
      </c>
    </row>
    <row r="101" spans="1:19" ht="22.5">
      <c r="A101" s="205">
        <v>12</v>
      </c>
      <c r="B101" s="6" t="s">
        <v>88</v>
      </c>
      <c r="C101" s="4" t="s">
        <v>64</v>
      </c>
      <c r="D101" s="5">
        <v>1</v>
      </c>
      <c r="E101" s="110">
        <v>10000</v>
      </c>
      <c r="F101" s="110"/>
      <c r="G101" s="110">
        <f t="shared" si="34"/>
        <v>0</v>
      </c>
      <c r="H101" s="110">
        <v>30</v>
      </c>
      <c r="I101" s="110">
        <f t="shared" si="28"/>
        <v>3000</v>
      </c>
      <c r="J101" s="110">
        <v>15</v>
      </c>
      <c r="K101" s="110">
        <f t="shared" si="35"/>
        <v>1500</v>
      </c>
      <c r="L101" s="110">
        <v>12</v>
      </c>
      <c r="M101" s="110">
        <f t="shared" si="39"/>
        <v>1200</v>
      </c>
      <c r="N101" s="111"/>
      <c r="O101" s="111"/>
      <c r="P101" s="102">
        <v>5</v>
      </c>
      <c r="Q101" s="102">
        <f t="shared" si="36"/>
        <v>500</v>
      </c>
      <c r="R101" s="127">
        <f t="shared" si="37"/>
        <v>2430</v>
      </c>
      <c r="S101" s="215">
        <f t="shared" si="38"/>
        <v>18630</v>
      </c>
    </row>
    <row r="102" spans="1:19" ht="22.5">
      <c r="A102" s="205">
        <v>13</v>
      </c>
      <c r="B102" s="6" t="s">
        <v>88</v>
      </c>
      <c r="C102" s="4" t="s">
        <v>64</v>
      </c>
      <c r="D102" s="5">
        <v>1</v>
      </c>
      <c r="E102" s="110">
        <v>10000</v>
      </c>
      <c r="F102" s="110"/>
      <c r="G102" s="110">
        <f t="shared" si="34"/>
        <v>0</v>
      </c>
      <c r="H102" s="110">
        <v>20</v>
      </c>
      <c r="I102" s="110">
        <f t="shared" si="28"/>
        <v>2000</v>
      </c>
      <c r="J102" s="110">
        <v>15</v>
      </c>
      <c r="K102" s="110">
        <f t="shared" si="35"/>
        <v>1500</v>
      </c>
      <c r="L102" s="110">
        <v>12</v>
      </c>
      <c r="M102" s="110">
        <f t="shared" si="39"/>
        <v>1200</v>
      </c>
      <c r="N102" s="111"/>
      <c r="O102" s="111"/>
      <c r="P102" s="102">
        <v>5</v>
      </c>
      <c r="Q102" s="102">
        <f t="shared" si="36"/>
        <v>500</v>
      </c>
      <c r="R102" s="127">
        <f t="shared" si="37"/>
        <v>2280</v>
      </c>
      <c r="S102" s="215">
        <f t="shared" si="38"/>
        <v>17480</v>
      </c>
    </row>
    <row r="103" spans="1:19" ht="22.5">
      <c r="A103" s="205">
        <v>14</v>
      </c>
      <c r="B103" s="6" t="s">
        <v>88</v>
      </c>
      <c r="C103" s="4" t="s">
        <v>64</v>
      </c>
      <c r="D103" s="5">
        <v>1</v>
      </c>
      <c r="E103" s="110">
        <v>10000</v>
      </c>
      <c r="F103" s="110"/>
      <c r="G103" s="110">
        <f t="shared" si="34"/>
        <v>0</v>
      </c>
      <c r="H103" s="110"/>
      <c r="I103" s="110">
        <f t="shared" si="28"/>
        <v>0</v>
      </c>
      <c r="J103" s="110">
        <v>15</v>
      </c>
      <c r="K103" s="110">
        <f t="shared" si="35"/>
        <v>1500</v>
      </c>
      <c r="L103" s="110">
        <v>12</v>
      </c>
      <c r="M103" s="110">
        <f t="shared" si="39"/>
        <v>1200</v>
      </c>
      <c r="N103" s="111"/>
      <c r="O103" s="111"/>
      <c r="P103" s="102">
        <v>5</v>
      </c>
      <c r="Q103" s="102">
        <f t="shared" si="36"/>
        <v>500</v>
      </c>
      <c r="R103" s="127">
        <f t="shared" si="37"/>
        <v>1980</v>
      </c>
      <c r="S103" s="215">
        <f t="shared" si="38"/>
        <v>15180</v>
      </c>
    </row>
    <row r="104" spans="1:19" ht="22.5">
      <c r="A104" s="205">
        <v>15</v>
      </c>
      <c r="B104" s="6" t="s">
        <v>42</v>
      </c>
      <c r="C104" s="4" t="s">
        <v>64</v>
      </c>
      <c r="D104" s="5">
        <v>1</v>
      </c>
      <c r="E104" s="110">
        <v>10000</v>
      </c>
      <c r="F104" s="110"/>
      <c r="G104" s="110">
        <f t="shared" si="34"/>
        <v>0</v>
      </c>
      <c r="H104" s="110">
        <v>30</v>
      </c>
      <c r="I104" s="110">
        <f t="shared" si="28"/>
        <v>3000</v>
      </c>
      <c r="J104" s="110">
        <v>15</v>
      </c>
      <c r="K104" s="110">
        <f t="shared" si="35"/>
        <v>1500</v>
      </c>
      <c r="L104" s="110">
        <v>12</v>
      </c>
      <c r="M104" s="110">
        <f t="shared" si="39"/>
        <v>1200</v>
      </c>
      <c r="N104" s="111"/>
      <c r="O104" s="111"/>
      <c r="P104" s="102">
        <v>5</v>
      </c>
      <c r="Q104" s="102">
        <f t="shared" si="36"/>
        <v>500</v>
      </c>
      <c r="R104" s="127">
        <f t="shared" si="37"/>
        <v>2430</v>
      </c>
      <c r="S104" s="215">
        <f t="shared" si="38"/>
        <v>18630</v>
      </c>
    </row>
    <row r="105" spans="1:19" ht="22.5">
      <c r="A105" s="205">
        <v>16</v>
      </c>
      <c r="B105" s="6" t="s">
        <v>89</v>
      </c>
      <c r="C105" s="4" t="s">
        <v>64</v>
      </c>
      <c r="D105" s="5">
        <v>1</v>
      </c>
      <c r="E105" s="110">
        <v>10000</v>
      </c>
      <c r="F105" s="110"/>
      <c r="G105" s="110">
        <f t="shared" si="34"/>
        <v>0</v>
      </c>
      <c r="H105" s="110">
        <v>10</v>
      </c>
      <c r="I105" s="110">
        <f t="shared" si="28"/>
        <v>1000</v>
      </c>
      <c r="J105" s="110">
        <v>15</v>
      </c>
      <c r="K105" s="110">
        <f t="shared" si="35"/>
        <v>1500</v>
      </c>
      <c r="L105" s="110">
        <v>12</v>
      </c>
      <c r="M105" s="110">
        <f t="shared" si="39"/>
        <v>1200</v>
      </c>
      <c r="N105" s="111"/>
      <c r="O105" s="111"/>
      <c r="P105" s="102">
        <v>5</v>
      </c>
      <c r="Q105" s="102">
        <f t="shared" si="36"/>
        <v>500</v>
      </c>
      <c r="R105" s="127">
        <f t="shared" si="37"/>
        <v>2130</v>
      </c>
      <c r="S105" s="215">
        <f t="shared" si="38"/>
        <v>16330</v>
      </c>
    </row>
    <row r="106" spans="1:19" ht="22.5">
      <c r="A106" s="205">
        <v>17</v>
      </c>
      <c r="B106" s="6" t="s">
        <v>88</v>
      </c>
      <c r="C106" s="4" t="s">
        <v>64</v>
      </c>
      <c r="D106" s="5">
        <v>0.5</v>
      </c>
      <c r="E106" s="110">
        <v>5000</v>
      </c>
      <c r="F106" s="110"/>
      <c r="G106" s="110">
        <f t="shared" si="34"/>
        <v>0</v>
      </c>
      <c r="H106" s="110">
        <v>30</v>
      </c>
      <c r="I106" s="110">
        <f t="shared" si="28"/>
        <v>1500</v>
      </c>
      <c r="J106" s="110">
        <v>15</v>
      </c>
      <c r="K106" s="110">
        <f t="shared" si="35"/>
        <v>750</v>
      </c>
      <c r="L106" s="110">
        <v>12</v>
      </c>
      <c r="M106" s="110">
        <f t="shared" si="39"/>
        <v>600</v>
      </c>
      <c r="N106" s="111"/>
      <c r="O106" s="111"/>
      <c r="P106" s="102">
        <v>5</v>
      </c>
      <c r="Q106" s="102">
        <f t="shared" si="36"/>
        <v>250</v>
      </c>
      <c r="R106" s="127">
        <f t="shared" si="37"/>
        <v>1215</v>
      </c>
      <c r="S106" s="215">
        <f t="shared" si="38"/>
        <v>9315</v>
      </c>
    </row>
    <row r="107" spans="1:19" ht="22.5">
      <c r="A107" s="205">
        <v>18</v>
      </c>
      <c r="B107" s="6" t="s">
        <v>88</v>
      </c>
      <c r="C107" s="4" t="s">
        <v>64</v>
      </c>
      <c r="D107" s="5">
        <v>1</v>
      </c>
      <c r="E107" s="110">
        <v>10000</v>
      </c>
      <c r="F107" s="110"/>
      <c r="G107" s="110">
        <f t="shared" si="34"/>
        <v>0</v>
      </c>
      <c r="H107" s="110">
        <v>20</v>
      </c>
      <c r="I107" s="110">
        <f t="shared" si="28"/>
        <v>2000</v>
      </c>
      <c r="J107" s="110">
        <v>15</v>
      </c>
      <c r="K107" s="110">
        <f t="shared" si="35"/>
        <v>1500</v>
      </c>
      <c r="L107" s="110">
        <v>12</v>
      </c>
      <c r="M107" s="110">
        <f t="shared" si="39"/>
        <v>1200</v>
      </c>
      <c r="N107" s="111"/>
      <c r="O107" s="111"/>
      <c r="P107" s="102">
        <v>5</v>
      </c>
      <c r="Q107" s="102">
        <f t="shared" si="36"/>
        <v>500</v>
      </c>
      <c r="R107" s="127">
        <f t="shared" si="37"/>
        <v>2280</v>
      </c>
      <c r="S107" s="215">
        <f t="shared" si="38"/>
        <v>17480</v>
      </c>
    </row>
    <row r="108" spans="1:19" ht="22.5">
      <c r="A108" s="205">
        <v>19</v>
      </c>
      <c r="B108" s="6" t="s">
        <v>88</v>
      </c>
      <c r="C108" s="4" t="s">
        <v>64</v>
      </c>
      <c r="D108" s="5">
        <v>1</v>
      </c>
      <c r="E108" s="110">
        <v>10000</v>
      </c>
      <c r="F108" s="110"/>
      <c r="G108" s="110">
        <f t="shared" si="34"/>
        <v>0</v>
      </c>
      <c r="H108" s="110">
        <v>20</v>
      </c>
      <c r="I108" s="110">
        <f t="shared" si="28"/>
        <v>2000</v>
      </c>
      <c r="J108" s="110">
        <v>15</v>
      </c>
      <c r="K108" s="110">
        <f t="shared" si="35"/>
        <v>1500</v>
      </c>
      <c r="L108" s="110">
        <v>12</v>
      </c>
      <c r="M108" s="110">
        <f t="shared" si="39"/>
        <v>1200</v>
      </c>
      <c r="N108" s="111"/>
      <c r="O108" s="111"/>
      <c r="P108" s="102">
        <v>5</v>
      </c>
      <c r="Q108" s="102">
        <f t="shared" si="36"/>
        <v>500</v>
      </c>
      <c r="R108" s="127">
        <f t="shared" si="37"/>
        <v>2280</v>
      </c>
      <c r="S108" s="215">
        <f t="shared" si="38"/>
        <v>17480</v>
      </c>
    </row>
    <row r="109" spans="1:19" ht="22.5">
      <c r="A109" s="205">
        <v>20</v>
      </c>
      <c r="B109" s="6" t="s">
        <v>88</v>
      </c>
      <c r="C109" s="4" t="s">
        <v>64</v>
      </c>
      <c r="D109" s="5">
        <v>1</v>
      </c>
      <c r="E109" s="110">
        <v>10000</v>
      </c>
      <c r="F109" s="110"/>
      <c r="G109" s="110">
        <f t="shared" si="34"/>
        <v>0</v>
      </c>
      <c r="H109" s="110"/>
      <c r="I109" s="110">
        <f t="shared" si="28"/>
        <v>0</v>
      </c>
      <c r="J109" s="110"/>
      <c r="K109" s="110">
        <f t="shared" si="35"/>
        <v>0</v>
      </c>
      <c r="L109" s="110">
        <v>12</v>
      </c>
      <c r="M109" s="110">
        <f t="shared" si="39"/>
        <v>1200</v>
      </c>
      <c r="N109" s="111"/>
      <c r="O109" s="111"/>
      <c r="P109" s="102">
        <v>5</v>
      </c>
      <c r="Q109" s="102">
        <f t="shared" si="36"/>
        <v>500</v>
      </c>
      <c r="R109" s="127">
        <f t="shared" si="37"/>
        <v>1755</v>
      </c>
      <c r="S109" s="215">
        <f t="shared" si="38"/>
        <v>13455</v>
      </c>
    </row>
    <row r="110" spans="1:19" ht="22.5">
      <c r="A110" s="205">
        <v>21</v>
      </c>
      <c r="B110" s="6" t="s">
        <v>88</v>
      </c>
      <c r="C110" s="4" t="s">
        <v>64</v>
      </c>
      <c r="D110" s="5">
        <v>0.5</v>
      </c>
      <c r="E110" s="110">
        <v>5000</v>
      </c>
      <c r="F110" s="110"/>
      <c r="G110" s="110">
        <f>SUM(F110*E110)</f>
        <v>0</v>
      </c>
      <c r="H110" s="110"/>
      <c r="I110" s="110">
        <f t="shared" si="28"/>
        <v>0</v>
      </c>
      <c r="J110" s="110"/>
      <c r="K110" s="110">
        <f>SUM(J110*E110)/100</f>
        <v>0</v>
      </c>
      <c r="L110" s="110">
        <v>12</v>
      </c>
      <c r="M110" s="110">
        <f>SUM(L110*E110)/100</f>
        <v>600</v>
      </c>
      <c r="N110" s="111"/>
      <c r="O110" s="111"/>
      <c r="P110" s="102">
        <v>5</v>
      </c>
      <c r="Q110" s="102">
        <f>SUM(P110*E110)/100</f>
        <v>250</v>
      </c>
      <c r="R110" s="127">
        <f t="shared" si="37"/>
        <v>877.5</v>
      </c>
      <c r="S110" s="215">
        <f t="shared" si="38"/>
        <v>6727.5</v>
      </c>
    </row>
    <row r="111" spans="1:19" ht="12.75">
      <c r="A111" s="207"/>
      <c r="B111" s="16" t="s">
        <v>8</v>
      </c>
      <c r="C111" s="17"/>
      <c r="D111" s="16">
        <f>SUM(D98:D110)</f>
        <v>12</v>
      </c>
      <c r="E111" s="103">
        <f>SUM(E98:E110)</f>
        <v>120300</v>
      </c>
      <c r="F111" s="103"/>
      <c r="G111" s="103">
        <f>SUM(G98:G110)</f>
        <v>0</v>
      </c>
      <c r="H111" s="103"/>
      <c r="I111" s="166">
        <f>SUM(I98:I110)</f>
        <v>22560</v>
      </c>
      <c r="J111" s="103"/>
      <c r="K111" s="103">
        <f>SUM(K98:K110)</f>
        <v>15795</v>
      </c>
      <c r="L111" s="103"/>
      <c r="M111" s="103">
        <f>SUM(M98:M110)</f>
        <v>14436</v>
      </c>
      <c r="N111" s="103"/>
      <c r="O111" s="103">
        <f>SUM(O98:O110)</f>
        <v>0</v>
      </c>
      <c r="P111" s="103"/>
      <c r="Q111" s="103">
        <f>SUM(Q98:Q110)</f>
        <v>6015</v>
      </c>
      <c r="R111" s="108">
        <f>SUM(R98:R110)</f>
        <v>26865.9</v>
      </c>
      <c r="S111" s="208">
        <f>SUM(S98:S110)</f>
        <v>205971.9</v>
      </c>
    </row>
    <row r="112" spans="1:19" ht="22.5">
      <c r="A112" s="205">
        <v>23</v>
      </c>
      <c r="B112" s="6" t="s">
        <v>88</v>
      </c>
      <c r="C112" s="4" t="s">
        <v>12</v>
      </c>
      <c r="D112" s="5">
        <v>1</v>
      </c>
      <c r="E112" s="110">
        <v>8900</v>
      </c>
      <c r="F112" s="110"/>
      <c r="G112" s="110"/>
      <c r="H112" s="110"/>
      <c r="I112" s="110"/>
      <c r="J112" s="110">
        <v>15</v>
      </c>
      <c r="K112" s="110">
        <f aca="true" t="shared" si="40" ref="K112:K117">SUM(J112*E112)/100</f>
        <v>1335</v>
      </c>
      <c r="L112" s="110">
        <v>12</v>
      </c>
      <c r="M112" s="110">
        <f aca="true" t="shared" si="41" ref="M112:M117">SUM(L112*E112)/100</f>
        <v>1068</v>
      </c>
      <c r="N112" s="111"/>
      <c r="O112" s="111"/>
      <c r="P112" s="102"/>
      <c r="Q112" s="102">
        <f aca="true" t="shared" si="42" ref="Q112:Q117">SUM(P112*E112)</f>
        <v>0</v>
      </c>
      <c r="R112" s="127">
        <f aca="true" t="shared" si="43" ref="R112:R117">SUM(I112+E112+M112+O112+G112+K112+Q112)*15%</f>
        <v>1695.45</v>
      </c>
      <c r="S112" s="215">
        <f aca="true" t="shared" si="44" ref="S112:S117">SUM(E112+I112+O112+G112+K112+M112+Q112+R112)</f>
        <v>12998.45</v>
      </c>
    </row>
    <row r="113" spans="1:19" ht="22.5">
      <c r="A113" s="205">
        <v>24</v>
      </c>
      <c r="B113" s="6" t="s">
        <v>88</v>
      </c>
      <c r="C113" s="4" t="s">
        <v>12</v>
      </c>
      <c r="D113" s="5">
        <v>1</v>
      </c>
      <c r="E113" s="110">
        <v>8900</v>
      </c>
      <c r="F113" s="110"/>
      <c r="G113" s="110"/>
      <c r="H113" s="110"/>
      <c r="I113" s="110"/>
      <c r="J113" s="110"/>
      <c r="K113" s="110">
        <f t="shared" si="40"/>
        <v>0</v>
      </c>
      <c r="L113" s="110">
        <v>12</v>
      </c>
      <c r="M113" s="110">
        <f t="shared" si="41"/>
        <v>1068</v>
      </c>
      <c r="N113" s="111"/>
      <c r="O113" s="111"/>
      <c r="P113" s="102"/>
      <c r="Q113" s="102">
        <f t="shared" si="42"/>
        <v>0</v>
      </c>
      <c r="R113" s="127">
        <f t="shared" si="43"/>
        <v>1495.2</v>
      </c>
      <c r="S113" s="215">
        <f t="shared" si="44"/>
        <v>11463.2</v>
      </c>
    </row>
    <row r="114" spans="1:19" ht="22.5">
      <c r="A114" s="205">
        <v>25</v>
      </c>
      <c r="B114" s="6" t="s">
        <v>88</v>
      </c>
      <c r="C114" s="4" t="s">
        <v>264</v>
      </c>
      <c r="D114" s="5">
        <v>1</v>
      </c>
      <c r="E114" s="110">
        <v>6458</v>
      </c>
      <c r="F114" s="110"/>
      <c r="G114" s="110"/>
      <c r="H114" s="110"/>
      <c r="I114" s="110"/>
      <c r="J114" s="110">
        <v>15</v>
      </c>
      <c r="K114" s="110">
        <f t="shared" si="40"/>
        <v>968.7</v>
      </c>
      <c r="L114" s="110">
        <v>8</v>
      </c>
      <c r="M114" s="110">
        <f t="shared" si="41"/>
        <v>516.64</v>
      </c>
      <c r="N114" s="111"/>
      <c r="O114" s="111"/>
      <c r="P114" s="102"/>
      <c r="Q114" s="102">
        <f t="shared" si="42"/>
        <v>0</v>
      </c>
      <c r="R114" s="127">
        <f t="shared" si="43"/>
        <v>1191.501</v>
      </c>
      <c r="S114" s="215">
        <f>SUM(E114+I114+O114+G114+K114+M114+Q114+R114)</f>
        <v>9134.841</v>
      </c>
    </row>
    <row r="115" spans="1:19" ht="22.5">
      <c r="A115" s="205">
        <v>26</v>
      </c>
      <c r="B115" s="6" t="s">
        <v>88</v>
      </c>
      <c r="C115" s="4" t="s">
        <v>12</v>
      </c>
      <c r="D115" s="5">
        <v>1</v>
      </c>
      <c r="E115" s="110">
        <v>8900</v>
      </c>
      <c r="F115" s="110"/>
      <c r="G115" s="110"/>
      <c r="H115" s="110"/>
      <c r="I115" s="110"/>
      <c r="J115" s="110"/>
      <c r="K115" s="110">
        <f t="shared" si="40"/>
        <v>0</v>
      </c>
      <c r="L115" s="110">
        <v>12</v>
      </c>
      <c r="M115" s="110">
        <f t="shared" si="41"/>
        <v>1068</v>
      </c>
      <c r="N115" s="111"/>
      <c r="O115" s="111"/>
      <c r="P115" s="102"/>
      <c r="Q115" s="102">
        <f t="shared" si="42"/>
        <v>0</v>
      </c>
      <c r="R115" s="127">
        <f t="shared" si="43"/>
        <v>1495.2</v>
      </c>
      <c r="S115" s="215">
        <f t="shared" si="44"/>
        <v>11463.2</v>
      </c>
    </row>
    <row r="116" spans="1:19" ht="22.5">
      <c r="A116" s="205">
        <v>27</v>
      </c>
      <c r="B116" s="6" t="s">
        <v>88</v>
      </c>
      <c r="C116" s="4" t="s">
        <v>12</v>
      </c>
      <c r="D116" s="5">
        <v>1</v>
      </c>
      <c r="E116" s="110">
        <v>8900</v>
      </c>
      <c r="F116" s="110"/>
      <c r="G116" s="110"/>
      <c r="H116" s="110"/>
      <c r="I116" s="110"/>
      <c r="J116" s="110">
        <v>10</v>
      </c>
      <c r="K116" s="110">
        <f t="shared" si="40"/>
        <v>890</v>
      </c>
      <c r="L116" s="110">
        <v>12</v>
      </c>
      <c r="M116" s="110">
        <f t="shared" si="41"/>
        <v>1068</v>
      </c>
      <c r="N116" s="111"/>
      <c r="O116" s="111"/>
      <c r="P116" s="102"/>
      <c r="Q116" s="102">
        <f t="shared" si="42"/>
        <v>0</v>
      </c>
      <c r="R116" s="127">
        <f t="shared" si="43"/>
        <v>1628.7</v>
      </c>
      <c r="S116" s="215">
        <f t="shared" si="44"/>
        <v>12486.7</v>
      </c>
    </row>
    <row r="117" spans="1:19" ht="22.5">
      <c r="A117" s="205">
        <v>28</v>
      </c>
      <c r="B117" s="6" t="s">
        <v>88</v>
      </c>
      <c r="C117" s="4" t="s">
        <v>12</v>
      </c>
      <c r="D117" s="5">
        <v>1</v>
      </c>
      <c r="E117" s="110">
        <v>8900</v>
      </c>
      <c r="F117" s="110"/>
      <c r="G117" s="110"/>
      <c r="H117" s="110"/>
      <c r="I117" s="110"/>
      <c r="J117" s="110">
        <v>15</v>
      </c>
      <c r="K117" s="110">
        <f t="shared" si="40"/>
        <v>1335</v>
      </c>
      <c r="L117" s="110">
        <v>12</v>
      </c>
      <c r="M117" s="110">
        <f t="shared" si="41"/>
        <v>1068</v>
      </c>
      <c r="N117" s="111"/>
      <c r="O117" s="111"/>
      <c r="P117" s="102"/>
      <c r="Q117" s="102">
        <f t="shared" si="42"/>
        <v>0</v>
      </c>
      <c r="R117" s="127">
        <f t="shared" si="43"/>
        <v>1695.45</v>
      </c>
      <c r="S117" s="215">
        <f t="shared" si="44"/>
        <v>12998.45</v>
      </c>
    </row>
    <row r="118" spans="1:19" ht="12.75">
      <c r="A118" s="205"/>
      <c r="B118" s="16" t="s">
        <v>13</v>
      </c>
      <c r="C118" s="9"/>
      <c r="D118" s="16">
        <f>SUM(D112:D117)</f>
        <v>6</v>
      </c>
      <c r="E118" s="103">
        <f>SUM(E112:E117)</f>
        <v>50958</v>
      </c>
      <c r="F118" s="111"/>
      <c r="G118" s="111"/>
      <c r="H118" s="111"/>
      <c r="I118" s="111"/>
      <c r="J118" s="111"/>
      <c r="K118" s="103">
        <f>SUM(K112:K117)</f>
        <v>4528.7</v>
      </c>
      <c r="L118" s="111"/>
      <c r="M118" s="103">
        <f>SUM(M112:M117)</f>
        <v>5856.639999999999</v>
      </c>
      <c r="N118" s="111"/>
      <c r="O118" s="111"/>
      <c r="P118" s="111"/>
      <c r="Q118" s="103">
        <f>SUM(Q112:Q117)</f>
        <v>0</v>
      </c>
      <c r="R118" s="108">
        <f>SUM(R112:R117)</f>
        <v>9201.501</v>
      </c>
      <c r="S118" s="217">
        <f>SUM(S112:S117)</f>
        <v>70544.841</v>
      </c>
    </row>
    <row r="119" spans="1:19" ht="12.75">
      <c r="A119" s="205"/>
      <c r="B119" s="16" t="s">
        <v>10</v>
      </c>
      <c r="C119" s="9"/>
      <c r="D119" s="16">
        <f>SUM(D118,D111,D97)</f>
        <v>23.75</v>
      </c>
      <c r="E119" s="103">
        <f>SUM(E118,E111,E97)</f>
        <v>267933</v>
      </c>
      <c r="F119" s="111"/>
      <c r="G119" s="103">
        <f>SUM(G118,G111,G97)</f>
        <v>0</v>
      </c>
      <c r="H119" s="103"/>
      <c r="I119" s="166">
        <f>SUM(I118,I111,I97)</f>
        <v>22560</v>
      </c>
      <c r="J119" s="111"/>
      <c r="K119" s="103">
        <f>SUM(K118,K111,K97)</f>
        <v>28018.7</v>
      </c>
      <c r="L119" s="111"/>
      <c r="M119" s="103">
        <f>SUM(M118,M111,M97)</f>
        <v>31893.64</v>
      </c>
      <c r="N119" s="111"/>
      <c r="O119" s="111"/>
      <c r="P119" s="111"/>
      <c r="Q119" s="103">
        <f>SUM(Q118,Q111,Q97)</f>
        <v>10848.75</v>
      </c>
      <c r="R119" s="108">
        <f>SUM(R118,R111,R97)</f>
        <v>54188.1135</v>
      </c>
      <c r="S119" s="208">
        <f>SUM(S118,S111,S97)</f>
        <v>415442.20349999995</v>
      </c>
    </row>
    <row r="120" spans="1:19" ht="12.75">
      <c r="A120" s="205">
        <v>1</v>
      </c>
      <c r="B120" s="4" t="s">
        <v>43</v>
      </c>
      <c r="C120" s="6" t="s">
        <v>213</v>
      </c>
      <c r="D120" s="5">
        <v>1</v>
      </c>
      <c r="E120" s="110">
        <v>18300</v>
      </c>
      <c r="F120" s="110"/>
      <c r="G120" s="110">
        <f>SUM(E120*F120)</f>
        <v>0</v>
      </c>
      <c r="H120" s="110">
        <v>30</v>
      </c>
      <c r="I120" s="110">
        <f aca="true" t="shared" si="45" ref="I120:I140">(E120*H120)/100</f>
        <v>5490</v>
      </c>
      <c r="J120" s="110">
        <v>15</v>
      </c>
      <c r="K120" s="110">
        <f aca="true" t="shared" si="46" ref="K120:K125">SUM(E120*J120)/100</f>
        <v>2745</v>
      </c>
      <c r="L120" s="110">
        <v>12</v>
      </c>
      <c r="M120" s="110">
        <f aca="true" t="shared" si="47" ref="M120:M125">SUM(L120*E120)/100</f>
        <v>2196</v>
      </c>
      <c r="N120" s="102"/>
      <c r="O120" s="102"/>
      <c r="P120" s="102">
        <v>5</v>
      </c>
      <c r="Q120" s="102">
        <f aca="true" t="shared" si="48" ref="Q120:Q125">SUM(P120*E120)/100</f>
        <v>915</v>
      </c>
      <c r="R120" s="127">
        <f aca="true" t="shared" si="49" ref="R120:R125">SUM(I120+E120+M120+O120+G120+K120+Q120)*15%</f>
        <v>4446.9</v>
      </c>
      <c r="S120" s="215">
        <f aca="true" t="shared" si="50" ref="S120:S125">SUM(E120+I120+O120+G120+K120+M120+Q120+R120)</f>
        <v>34092.9</v>
      </c>
    </row>
    <row r="121" spans="1:19" ht="12.75">
      <c r="A121" s="205">
        <v>2</v>
      </c>
      <c r="B121" s="4" t="s">
        <v>43</v>
      </c>
      <c r="C121" s="5" t="s">
        <v>91</v>
      </c>
      <c r="D121" s="5">
        <v>1</v>
      </c>
      <c r="E121" s="102">
        <v>16500</v>
      </c>
      <c r="F121" s="102"/>
      <c r="G121" s="102">
        <f>SUM(F121*E121)</f>
        <v>0</v>
      </c>
      <c r="H121" s="102">
        <v>20</v>
      </c>
      <c r="I121" s="110">
        <f t="shared" si="45"/>
        <v>3300</v>
      </c>
      <c r="J121" s="110">
        <v>15</v>
      </c>
      <c r="K121" s="110">
        <f t="shared" si="46"/>
        <v>2475</v>
      </c>
      <c r="L121" s="110">
        <v>12</v>
      </c>
      <c r="M121" s="110">
        <f t="shared" si="47"/>
        <v>1980</v>
      </c>
      <c r="N121" s="115"/>
      <c r="O121" s="102"/>
      <c r="P121" s="102">
        <v>5</v>
      </c>
      <c r="Q121" s="102">
        <f t="shared" si="48"/>
        <v>825</v>
      </c>
      <c r="R121" s="127">
        <f t="shared" si="49"/>
        <v>3762</v>
      </c>
      <c r="S121" s="215">
        <f t="shared" si="50"/>
        <v>28842</v>
      </c>
    </row>
    <row r="122" spans="1:19" ht="12.75">
      <c r="A122" s="219">
        <v>3</v>
      </c>
      <c r="B122" s="4" t="s">
        <v>43</v>
      </c>
      <c r="C122" s="10" t="s">
        <v>214</v>
      </c>
      <c r="D122" s="10">
        <v>1</v>
      </c>
      <c r="E122" s="102">
        <v>16500</v>
      </c>
      <c r="F122" s="102"/>
      <c r="G122" s="102">
        <f>SUM(F122*E122)</f>
        <v>0</v>
      </c>
      <c r="H122" s="102"/>
      <c r="I122" s="110">
        <f t="shared" si="45"/>
        <v>0</v>
      </c>
      <c r="J122" s="110"/>
      <c r="K122" s="110">
        <f t="shared" si="46"/>
        <v>0</v>
      </c>
      <c r="L122" s="102">
        <v>12</v>
      </c>
      <c r="M122" s="110">
        <f t="shared" si="47"/>
        <v>1980</v>
      </c>
      <c r="N122" s="115"/>
      <c r="O122" s="104"/>
      <c r="P122" s="102">
        <v>5</v>
      </c>
      <c r="Q122" s="102">
        <f t="shared" si="48"/>
        <v>825</v>
      </c>
      <c r="R122" s="127">
        <f t="shared" si="49"/>
        <v>2895.75</v>
      </c>
      <c r="S122" s="215">
        <f t="shared" si="50"/>
        <v>22200.75</v>
      </c>
    </row>
    <row r="123" spans="1:19" ht="12.75">
      <c r="A123" s="219">
        <v>4</v>
      </c>
      <c r="B123" s="4" t="s">
        <v>43</v>
      </c>
      <c r="C123" s="10" t="s">
        <v>215</v>
      </c>
      <c r="D123" s="10">
        <v>0.5</v>
      </c>
      <c r="E123" s="104">
        <v>8250</v>
      </c>
      <c r="F123" s="102"/>
      <c r="G123" s="102">
        <f>SUM(F123*E123)</f>
        <v>0</v>
      </c>
      <c r="H123" s="102"/>
      <c r="I123" s="110">
        <f t="shared" si="45"/>
        <v>0</v>
      </c>
      <c r="J123" s="110"/>
      <c r="K123" s="110">
        <f t="shared" si="46"/>
        <v>0</v>
      </c>
      <c r="L123" s="102">
        <v>12</v>
      </c>
      <c r="M123" s="110">
        <f t="shared" si="47"/>
        <v>990</v>
      </c>
      <c r="N123" s="115"/>
      <c r="O123" s="104"/>
      <c r="P123" s="102">
        <v>5</v>
      </c>
      <c r="Q123" s="102">
        <f t="shared" si="48"/>
        <v>412.5</v>
      </c>
      <c r="R123" s="127">
        <f t="shared" si="49"/>
        <v>1447.875</v>
      </c>
      <c r="S123" s="215">
        <f t="shared" si="50"/>
        <v>11100.375</v>
      </c>
    </row>
    <row r="124" spans="1:19" ht="22.5">
      <c r="A124" s="219">
        <v>5</v>
      </c>
      <c r="B124" s="4" t="s">
        <v>43</v>
      </c>
      <c r="C124" s="60" t="s">
        <v>216</v>
      </c>
      <c r="D124" s="10">
        <v>0.5</v>
      </c>
      <c r="E124" s="104">
        <v>8250</v>
      </c>
      <c r="F124" s="104"/>
      <c r="G124" s="104">
        <f>SUM(F124*E124)</f>
        <v>0</v>
      </c>
      <c r="H124" s="104"/>
      <c r="I124" s="110">
        <f t="shared" si="45"/>
        <v>0</v>
      </c>
      <c r="J124" s="110"/>
      <c r="K124" s="110">
        <f t="shared" si="46"/>
        <v>0</v>
      </c>
      <c r="L124" s="110">
        <v>12</v>
      </c>
      <c r="M124" s="110">
        <f t="shared" si="47"/>
        <v>990</v>
      </c>
      <c r="N124" s="104"/>
      <c r="O124" s="104"/>
      <c r="P124" s="102">
        <v>5</v>
      </c>
      <c r="Q124" s="102">
        <f t="shared" si="48"/>
        <v>412.5</v>
      </c>
      <c r="R124" s="127">
        <f t="shared" si="49"/>
        <v>1447.875</v>
      </c>
      <c r="S124" s="215">
        <f t="shared" si="50"/>
        <v>11100.375</v>
      </c>
    </row>
    <row r="125" spans="1:19" ht="12.75">
      <c r="A125" s="219">
        <v>6</v>
      </c>
      <c r="B125" s="4" t="s">
        <v>43</v>
      </c>
      <c r="C125" s="167" t="s">
        <v>226</v>
      </c>
      <c r="D125" s="10">
        <v>0.5</v>
      </c>
      <c r="E125" s="104">
        <v>8250</v>
      </c>
      <c r="F125" s="104"/>
      <c r="G125" s="104">
        <f>SUM(F125*E125)</f>
        <v>0</v>
      </c>
      <c r="H125" s="104"/>
      <c r="I125" s="110">
        <f t="shared" si="45"/>
        <v>0</v>
      </c>
      <c r="J125" s="110"/>
      <c r="K125" s="110">
        <f t="shared" si="46"/>
        <v>0</v>
      </c>
      <c r="L125" s="104">
        <v>12</v>
      </c>
      <c r="M125" s="110">
        <f t="shared" si="47"/>
        <v>990</v>
      </c>
      <c r="N125" s="104"/>
      <c r="O125" s="104"/>
      <c r="P125" s="102">
        <v>5</v>
      </c>
      <c r="Q125" s="102">
        <f t="shared" si="48"/>
        <v>412.5</v>
      </c>
      <c r="R125" s="127">
        <f t="shared" si="49"/>
        <v>1447.875</v>
      </c>
      <c r="S125" s="215">
        <f t="shared" si="50"/>
        <v>11100.375</v>
      </c>
    </row>
    <row r="126" spans="1:19" ht="12.75">
      <c r="A126" s="207"/>
      <c r="B126" s="16" t="s">
        <v>13</v>
      </c>
      <c r="C126" s="17"/>
      <c r="D126" s="16">
        <f>SUM(D120:D125)</f>
        <v>4.5</v>
      </c>
      <c r="E126" s="103">
        <f>SUM(E120:E125)</f>
        <v>76050</v>
      </c>
      <c r="F126" s="103"/>
      <c r="G126" s="103">
        <f>SUM(G120:G125)</f>
        <v>0</v>
      </c>
      <c r="H126" s="103"/>
      <c r="I126" s="103">
        <f>SUM(I120:I125)</f>
        <v>8790</v>
      </c>
      <c r="J126" s="103"/>
      <c r="K126" s="103">
        <f>SUM(K120:K125)</f>
        <v>5220</v>
      </c>
      <c r="L126" s="103"/>
      <c r="M126" s="103">
        <f>SUM(M120:M125)</f>
        <v>9126</v>
      </c>
      <c r="N126" s="103"/>
      <c r="O126" s="103"/>
      <c r="P126" s="103"/>
      <c r="Q126" s="103">
        <f>SUM(Q120:Q125)</f>
        <v>3802.5</v>
      </c>
      <c r="R126" s="108">
        <f>SUM(R120:R125)</f>
        <v>15448.275</v>
      </c>
      <c r="S126" s="217">
        <f>SUM(S120:S125)</f>
        <v>118436.775</v>
      </c>
    </row>
    <row r="127" spans="1:19" ht="22.5">
      <c r="A127" s="205">
        <v>7</v>
      </c>
      <c r="B127" s="4" t="s">
        <v>43</v>
      </c>
      <c r="C127" s="4" t="s">
        <v>59</v>
      </c>
      <c r="D127" s="5">
        <v>1</v>
      </c>
      <c r="E127" s="104">
        <v>10300</v>
      </c>
      <c r="F127" s="104"/>
      <c r="G127" s="104">
        <f aca="true" t="shared" si="51" ref="G127:G140">SUM(F127*E127)</f>
        <v>0</v>
      </c>
      <c r="H127" s="104">
        <v>20</v>
      </c>
      <c r="I127" s="110">
        <f t="shared" si="45"/>
        <v>2060</v>
      </c>
      <c r="J127" s="110">
        <v>15</v>
      </c>
      <c r="K127" s="110">
        <f aca="true" t="shared" si="52" ref="K127:K140">SUM(E127*J127)/100</f>
        <v>1545</v>
      </c>
      <c r="L127" s="104">
        <v>8</v>
      </c>
      <c r="M127" s="110">
        <f aca="true" t="shared" si="53" ref="M127:M140">SUM(L127*E127)/100</f>
        <v>824</v>
      </c>
      <c r="N127" s="104"/>
      <c r="O127" s="104"/>
      <c r="P127" s="102">
        <v>5</v>
      </c>
      <c r="Q127" s="102">
        <f aca="true" t="shared" si="54" ref="Q127:Q140">SUM(P127*E127)/100</f>
        <v>515</v>
      </c>
      <c r="R127" s="127">
        <f aca="true" t="shared" si="55" ref="R127:R140">SUM(I127+E127+M127+O127+G127+K127+Q127)*15%</f>
        <v>2286.6</v>
      </c>
      <c r="S127" s="215">
        <f aca="true" t="shared" si="56" ref="S127:S140">SUM(E127+I127+O127+G127+K127+M127+Q127+R127)</f>
        <v>17530.6</v>
      </c>
    </row>
    <row r="128" spans="1:19" ht="22.5">
      <c r="A128" s="205">
        <v>8</v>
      </c>
      <c r="B128" s="4" t="s">
        <v>43</v>
      </c>
      <c r="C128" s="4" t="s">
        <v>65</v>
      </c>
      <c r="D128" s="5">
        <v>1</v>
      </c>
      <c r="E128" s="104">
        <v>10000</v>
      </c>
      <c r="F128" s="104"/>
      <c r="G128" s="104">
        <f t="shared" si="51"/>
        <v>0</v>
      </c>
      <c r="H128" s="104">
        <v>10</v>
      </c>
      <c r="I128" s="110">
        <f t="shared" si="45"/>
        <v>1000</v>
      </c>
      <c r="J128" s="110">
        <v>15</v>
      </c>
      <c r="K128" s="110">
        <f t="shared" si="52"/>
        <v>1500</v>
      </c>
      <c r="L128" s="104">
        <v>12</v>
      </c>
      <c r="M128" s="110">
        <f t="shared" si="53"/>
        <v>1200</v>
      </c>
      <c r="N128" s="104"/>
      <c r="O128" s="104"/>
      <c r="P128" s="102">
        <v>5</v>
      </c>
      <c r="Q128" s="102">
        <f t="shared" si="54"/>
        <v>500</v>
      </c>
      <c r="R128" s="127">
        <f t="shared" si="55"/>
        <v>2130</v>
      </c>
      <c r="S128" s="215">
        <f t="shared" si="56"/>
        <v>16330</v>
      </c>
    </row>
    <row r="129" spans="1:19" ht="22.5">
      <c r="A129" s="205">
        <v>9</v>
      </c>
      <c r="B129" s="4" t="s">
        <v>43</v>
      </c>
      <c r="C129" s="4" t="s">
        <v>65</v>
      </c>
      <c r="D129" s="5">
        <v>1</v>
      </c>
      <c r="E129" s="104">
        <v>10000</v>
      </c>
      <c r="F129" s="104"/>
      <c r="G129" s="104">
        <f t="shared" si="51"/>
        <v>0</v>
      </c>
      <c r="H129" s="104">
        <v>30</v>
      </c>
      <c r="I129" s="110">
        <f t="shared" si="45"/>
        <v>3000</v>
      </c>
      <c r="J129" s="110">
        <v>15</v>
      </c>
      <c r="K129" s="110">
        <f t="shared" si="52"/>
        <v>1500</v>
      </c>
      <c r="L129" s="104">
        <v>12</v>
      </c>
      <c r="M129" s="110">
        <f t="shared" si="53"/>
        <v>1200</v>
      </c>
      <c r="N129" s="104"/>
      <c r="O129" s="104"/>
      <c r="P129" s="102">
        <v>5</v>
      </c>
      <c r="Q129" s="102">
        <f t="shared" si="54"/>
        <v>500</v>
      </c>
      <c r="R129" s="127">
        <f t="shared" si="55"/>
        <v>2430</v>
      </c>
      <c r="S129" s="215">
        <f t="shared" si="56"/>
        <v>18630</v>
      </c>
    </row>
    <row r="130" spans="1:19" ht="22.5">
      <c r="A130" s="205">
        <v>10</v>
      </c>
      <c r="B130" s="4" t="s">
        <v>43</v>
      </c>
      <c r="C130" s="4" t="s">
        <v>65</v>
      </c>
      <c r="D130" s="5">
        <v>1</v>
      </c>
      <c r="E130" s="104">
        <v>10000</v>
      </c>
      <c r="F130" s="104"/>
      <c r="G130" s="104">
        <f t="shared" si="51"/>
        <v>0</v>
      </c>
      <c r="H130" s="104"/>
      <c r="I130" s="110">
        <f t="shared" si="45"/>
        <v>0</v>
      </c>
      <c r="J130" s="110"/>
      <c r="K130" s="110">
        <f t="shared" si="52"/>
        <v>0</v>
      </c>
      <c r="L130" s="104">
        <v>12</v>
      </c>
      <c r="M130" s="110">
        <f t="shared" si="53"/>
        <v>1200</v>
      </c>
      <c r="N130" s="104"/>
      <c r="O130" s="104"/>
      <c r="P130" s="102">
        <v>5</v>
      </c>
      <c r="Q130" s="102">
        <f t="shared" si="54"/>
        <v>500</v>
      </c>
      <c r="R130" s="127">
        <f t="shared" si="55"/>
        <v>1755</v>
      </c>
      <c r="S130" s="215">
        <f t="shared" si="56"/>
        <v>13455</v>
      </c>
    </row>
    <row r="131" spans="1:19" ht="22.5">
      <c r="A131" s="205">
        <v>11</v>
      </c>
      <c r="B131" s="4" t="s">
        <v>43</v>
      </c>
      <c r="C131" s="4" t="s">
        <v>61</v>
      </c>
      <c r="D131" s="5">
        <v>1</v>
      </c>
      <c r="E131" s="104">
        <v>9600</v>
      </c>
      <c r="F131" s="104"/>
      <c r="G131" s="104">
        <f t="shared" si="51"/>
        <v>0</v>
      </c>
      <c r="H131" s="104">
        <v>30</v>
      </c>
      <c r="I131" s="110">
        <f t="shared" si="45"/>
        <v>2880</v>
      </c>
      <c r="J131" s="110">
        <v>15</v>
      </c>
      <c r="K131" s="110">
        <f t="shared" si="52"/>
        <v>1440</v>
      </c>
      <c r="L131" s="104">
        <v>12</v>
      </c>
      <c r="M131" s="110">
        <f t="shared" si="53"/>
        <v>1152</v>
      </c>
      <c r="N131" s="104"/>
      <c r="O131" s="104"/>
      <c r="P131" s="102">
        <v>5</v>
      </c>
      <c r="Q131" s="102">
        <f t="shared" si="54"/>
        <v>480</v>
      </c>
      <c r="R131" s="127">
        <f t="shared" si="55"/>
        <v>2332.7999999999997</v>
      </c>
      <c r="S131" s="215">
        <f t="shared" si="56"/>
        <v>17884.8</v>
      </c>
    </row>
    <row r="132" spans="1:19" ht="22.5">
      <c r="A132" s="205">
        <v>12</v>
      </c>
      <c r="B132" s="4" t="s">
        <v>43</v>
      </c>
      <c r="C132" s="4" t="s">
        <v>61</v>
      </c>
      <c r="D132" s="5">
        <v>1</v>
      </c>
      <c r="E132" s="104">
        <v>9600</v>
      </c>
      <c r="F132" s="104"/>
      <c r="G132" s="104">
        <f t="shared" si="51"/>
        <v>0</v>
      </c>
      <c r="H132" s="104">
        <v>20</v>
      </c>
      <c r="I132" s="110">
        <f t="shared" si="45"/>
        <v>1920</v>
      </c>
      <c r="J132" s="110">
        <v>15</v>
      </c>
      <c r="K132" s="110">
        <f t="shared" si="52"/>
        <v>1440</v>
      </c>
      <c r="L132" s="104">
        <v>12</v>
      </c>
      <c r="M132" s="110">
        <f t="shared" si="53"/>
        <v>1152</v>
      </c>
      <c r="N132" s="104"/>
      <c r="O132" s="104"/>
      <c r="P132" s="102">
        <v>5</v>
      </c>
      <c r="Q132" s="102">
        <f t="shared" si="54"/>
        <v>480</v>
      </c>
      <c r="R132" s="127">
        <f t="shared" si="55"/>
        <v>2188.7999999999997</v>
      </c>
      <c r="S132" s="215">
        <f t="shared" si="56"/>
        <v>16780.8</v>
      </c>
    </row>
    <row r="133" spans="1:19" ht="22.5">
      <c r="A133" s="205">
        <v>13</v>
      </c>
      <c r="B133" s="4" t="s">
        <v>43</v>
      </c>
      <c r="C133" s="4" t="s">
        <v>61</v>
      </c>
      <c r="D133" s="5">
        <v>1</v>
      </c>
      <c r="E133" s="104">
        <v>9600</v>
      </c>
      <c r="F133" s="104"/>
      <c r="G133" s="104">
        <f t="shared" si="51"/>
        <v>0</v>
      </c>
      <c r="H133" s="104"/>
      <c r="I133" s="110">
        <f t="shared" si="45"/>
        <v>0</v>
      </c>
      <c r="J133" s="110">
        <v>15</v>
      </c>
      <c r="K133" s="110">
        <f t="shared" si="52"/>
        <v>1440</v>
      </c>
      <c r="L133" s="104">
        <v>12</v>
      </c>
      <c r="M133" s="110">
        <f t="shared" si="53"/>
        <v>1152</v>
      </c>
      <c r="N133" s="104"/>
      <c r="O133" s="104"/>
      <c r="P133" s="102">
        <v>5</v>
      </c>
      <c r="Q133" s="102">
        <f t="shared" si="54"/>
        <v>480</v>
      </c>
      <c r="R133" s="127">
        <f t="shared" si="55"/>
        <v>1900.8</v>
      </c>
      <c r="S133" s="215">
        <f t="shared" si="56"/>
        <v>14572.8</v>
      </c>
    </row>
    <row r="134" spans="1:19" ht="22.5">
      <c r="A134" s="205">
        <v>14</v>
      </c>
      <c r="B134" s="4" t="s">
        <v>43</v>
      </c>
      <c r="C134" s="4" t="s">
        <v>61</v>
      </c>
      <c r="D134" s="5">
        <v>1</v>
      </c>
      <c r="E134" s="104">
        <v>9600</v>
      </c>
      <c r="F134" s="104"/>
      <c r="G134" s="104">
        <f t="shared" si="51"/>
        <v>0</v>
      </c>
      <c r="H134" s="104">
        <v>30</v>
      </c>
      <c r="I134" s="110">
        <f t="shared" si="45"/>
        <v>2880</v>
      </c>
      <c r="J134" s="110">
        <v>15</v>
      </c>
      <c r="K134" s="110">
        <f t="shared" si="52"/>
        <v>1440</v>
      </c>
      <c r="L134" s="104">
        <v>8</v>
      </c>
      <c r="M134" s="110">
        <f t="shared" si="53"/>
        <v>768</v>
      </c>
      <c r="N134" s="104"/>
      <c r="O134" s="104"/>
      <c r="P134" s="102">
        <v>5</v>
      </c>
      <c r="Q134" s="102">
        <f t="shared" si="54"/>
        <v>480</v>
      </c>
      <c r="R134" s="127">
        <f t="shared" si="55"/>
        <v>2275.2</v>
      </c>
      <c r="S134" s="215">
        <f t="shared" si="56"/>
        <v>17443.2</v>
      </c>
    </row>
    <row r="135" spans="1:19" ht="22.5">
      <c r="A135" s="205">
        <v>16</v>
      </c>
      <c r="B135" s="4" t="s">
        <v>43</v>
      </c>
      <c r="C135" s="4" t="s">
        <v>61</v>
      </c>
      <c r="D135" s="5">
        <v>1</v>
      </c>
      <c r="E135" s="104">
        <v>9600</v>
      </c>
      <c r="F135" s="104"/>
      <c r="G135" s="104">
        <f t="shared" si="51"/>
        <v>0</v>
      </c>
      <c r="H135" s="102">
        <v>20</v>
      </c>
      <c r="I135" s="110">
        <f t="shared" si="45"/>
        <v>1920</v>
      </c>
      <c r="J135" s="110">
        <v>15</v>
      </c>
      <c r="K135" s="110">
        <f t="shared" si="52"/>
        <v>1440</v>
      </c>
      <c r="L135" s="104">
        <v>8</v>
      </c>
      <c r="M135" s="110">
        <f t="shared" si="53"/>
        <v>768</v>
      </c>
      <c r="N135" s="104"/>
      <c r="O135" s="104"/>
      <c r="P135" s="102">
        <v>5</v>
      </c>
      <c r="Q135" s="102">
        <f t="shared" si="54"/>
        <v>480</v>
      </c>
      <c r="R135" s="127">
        <f t="shared" si="55"/>
        <v>2131.2</v>
      </c>
      <c r="S135" s="215">
        <f t="shared" si="56"/>
        <v>16339.2</v>
      </c>
    </row>
    <row r="136" spans="1:19" ht="22.5">
      <c r="A136" s="205">
        <v>17</v>
      </c>
      <c r="B136" s="4" t="s">
        <v>43</v>
      </c>
      <c r="C136" s="4" t="s">
        <v>61</v>
      </c>
      <c r="D136" s="5">
        <v>1</v>
      </c>
      <c r="E136" s="104">
        <v>9600</v>
      </c>
      <c r="F136" s="102"/>
      <c r="G136" s="102">
        <f t="shared" si="51"/>
        <v>0</v>
      </c>
      <c r="H136" s="102">
        <v>20</v>
      </c>
      <c r="I136" s="110">
        <f t="shared" si="45"/>
        <v>1920</v>
      </c>
      <c r="J136" s="110">
        <v>15</v>
      </c>
      <c r="K136" s="110">
        <f t="shared" si="52"/>
        <v>1440</v>
      </c>
      <c r="L136" s="102">
        <v>8</v>
      </c>
      <c r="M136" s="110">
        <f t="shared" si="53"/>
        <v>768</v>
      </c>
      <c r="N136" s="102"/>
      <c r="O136" s="102"/>
      <c r="P136" s="102">
        <v>5</v>
      </c>
      <c r="Q136" s="102">
        <f t="shared" si="54"/>
        <v>480</v>
      </c>
      <c r="R136" s="127">
        <f t="shared" si="55"/>
        <v>2131.2</v>
      </c>
      <c r="S136" s="215">
        <f t="shared" si="56"/>
        <v>16339.2</v>
      </c>
    </row>
    <row r="137" spans="1:19" ht="22.5">
      <c r="A137" s="205">
        <v>18</v>
      </c>
      <c r="B137" s="4" t="s">
        <v>43</v>
      </c>
      <c r="C137" s="4" t="s">
        <v>61</v>
      </c>
      <c r="D137" s="5">
        <v>1</v>
      </c>
      <c r="E137" s="104">
        <v>9600</v>
      </c>
      <c r="F137" s="102"/>
      <c r="G137" s="102">
        <f t="shared" si="51"/>
        <v>0</v>
      </c>
      <c r="H137" s="102">
        <v>20</v>
      </c>
      <c r="I137" s="110">
        <f t="shared" si="45"/>
        <v>1920</v>
      </c>
      <c r="J137" s="110">
        <v>15</v>
      </c>
      <c r="K137" s="110">
        <f t="shared" si="52"/>
        <v>1440</v>
      </c>
      <c r="L137" s="102">
        <v>8</v>
      </c>
      <c r="M137" s="110">
        <f t="shared" si="53"/>
        <v>768</v>
      </c>
      <c r="N137" s="102"/>
      <c r="O137" s="102"/>
      <c r="P137" s="102">
        <v>5</v>
      </c>
      <c r="Q137" s="102">
        <f t="shared" si="54"/>
        <v>480</v>
      </c>
      <c r="R137" s="127">
        <f t="shared" si="55"/>
        <v>2131.2</v>
      </c>
      <c r="S137" s="215">
        <f t="shared" si="56"/>
        <v>16339.2</v>
      </c>
    </row>
    <row r="138" spans="1:19" ht="22.5">
      <c r="A138" s="205">
        <v>19</v>
      </c>
      <c r="B138" s="4" t="s">
        <v>43</v>
      </c>
      <c r="C138" s="4" t="s">
        <v>61</v>
      </c>
      <c r="D138" s="5">
        <v>1</v>
      </c>
      <c r="E138" s="104">
        <v>9600</v>
      </c>
      <c r="F138" s="102"/>
      <c r="G138" s="102">
        <f t="shared" si="51"/>
        <v>0</v>
      </c>
      <c r="H138" s="102"/>
      <c r="I138" s="110">
        <f t="shared" si="45"/>
        <v>0</v>
      </c>
      <c r="J138" s="110">
        <v>15</v>
      </c>
      <c r="K138" s="110">
        <f t="shared" si="52"/>
        <v>1440</v>
      </c>
      <c r="L138" s="102">
        <v>12</v>
      </c>
      <c r="M138" s="110">
        <f t="shared" si="53"/>
        <v>1152</v>
      </c>
      <c r="N138" s="102"/>
      <c r="O138" s="102"/>
      <c r="P138" s="102">
        <v>5</v>
      </c>
      <c r="Q138" s="102">
        <f t="shared" si="54"/>
        <v>480</v>
      </c>
      <c r="R138" s="127">
        <f t="shared" si="55"/>
        <v>1900.8</v>
      </c>
      <c r="S138" s="215">
        <f t="shared" si="56"/>
        <v>14572.8</v>
      </c>
    </row>
    <row r="139" spans="1:19" ht="22.5">
      <c r="A139" s="205">
        <v>20</v>
      </c>
      <c r="B139" s="4" t="s">
        <v>43</v>
      </c>
      <c r="C139" s="4" t="s">
        <v>61</v>
      </c>
      <c r="D139" s="5">
        <v>1</v>
      </c>
      <c r="E139" s="104">
        <v>9600</v>
      </c>
      <c r="F139" s="104"/>
      <c r="G139" s="104">
        <f>SUM(F139*E139)</f>
        <v>0</v>
      </c>
      <c r="H139" s="104">
        <v>30</v>
      </c>
      <c r="I139" s="110">
        <f t="shared" si="45"/>
        <v>2880</v>
      </c>
      <c r="J139" s="110">
        <v>15</v>
      </c>
      <c r="K139" s="110">
        <f t="shared" si="52"/>
        <v>1440</v>
      </c>
      <c r="L139" s="104">
        <v>8</v>
      </c>
      <c r="M139" s="110">
        <f t="shared" si="53"/>
        <v>768</v>
      </c>
      <c r="N139" s="104"/>
      <c r="O139" s="104"/>
      <c r="P139" s="102">
        <v>5</v>
      </c>
      <c r="Q139" s="102">
        <f t="shared" si="54"/>
        <v>480</v>
      </c>
      <c r="R139" s="127">
        <f t="shared" si="55"/>
        <v>2275.2</v>
      </c>
      <c r="S139" s="215">
        <f t="shared" si="56"/>
        <v>17443.2</v>
      </c>
    </row>
    <row r="140" spans="1:19" ht="22.5">
      <c r="A140" s="205">
        <v>21</v>
      </c>
      <c r="B140" s="4" t="s">
        <v>43</v>
      </c>
      <c r="C140" s="4" t="s">
        <v>61</v>
      </c>
      <c r="D140" s="5">
        <v>1</v>
      </c>
      <c r="E140" s="104">
        <v>9600</v>
      </c>
      <c r="F140" s="102"/>
      <c r="G140" s="102">
        <f t="shared" si="51"/>
        <v>0</v>
      </c>
      <c r="H140" s="102">
        <v>30</v>
      </c>
      <c r="I140" s="110">
        <f t="shared" si="45"/>
        <v>2880</v>
      </c>
      <c r="J140" s="110">
        <v>15</v>
      </c>
      <c r="K140" s="110">
        <f t="shared" si="52"/>
        <v>1440</v>
      </c>
      <c r="L140" s="102">
        <v>12</v>
      </c>
      <c r="M140" s="110">
        <f t="shared" si="53"/>
        <v>1152</v>
      </c>
      <c r="N140" s="102"/>
      <c r="O140" s="102"/>
      <c r="P140" s="102">
        <v>5</v>
      </c>
      <c r="Q140" s="102">
        <f t="shared" si="54"/>
        <v>480</v>
      </c>
      <c r="R140" s="127">
        <f t="shared" si="55"/>
        <v>2332.7999999999997</v>
      </c>
      <c r="S140" s="215">
        <f t="shared" si="56"/>
        <v>17884.8</v>
      </c>
    </row>
    <row r="141" spans="1:19" ht="12.75" hidden="1">
      <c r="A141" s="205"/>
      <c r="B141" s="4"/>
      <c r="C141" s="4"/>
      <c r="D141" s="5"/>
      <c r="E141" s="104"/>
      <c r="F141" s="102"/>
      <c r="G141" s="102"/>
      <c r="H141" s="110"/>
      <c r="I141" s="110"/>
      <c r="J141" s="110"/>
      <c r="K141" s="110"/>
      <c r="L141" s="102"/>
      <c r="M141" s="110"/>
      <c r="N141" s="102"/>
      <c r="O141" s="102"/>
      <c r="P141" s="102"/>
      <c r="Q141" s="102"/>
      <c r="R141" s="127"/>
      <c r="S141" s="215"/>
    </row>
    <row r="142" spans="1:19" ht="12.75" hidden="1">
      <c r="A142" s="205"/>
      <c r="B142" s="4"/>
      <c r="C142" s="4"/>
      <c r="D142" s="5"/>
      <c r="E142" s="104"/>
      <c r="F142" s="102"/>
      <c r="G142" s="102"/>
      <c r="H142" s="102"/>
      <c r="I142" s="110"/>
      <c r="J142" s="110"/>
      <c r="K142" s="110"/>
      <c r="L142" s="102"/>
      <c r="M142" s="110"/>
      <c r="N142" s="102"/>
      <c r="O142" s="102"/>
      <c r="P142" s="102"/>
      <c r="Q142" s="102"/>
      <c r="R142" s="127"/>
      <c r="S142" s="215"/>
    </row>
    <row r="143" spans="1:19" ht="12.75">
      <c r="A143" s="205"/>
      <c r="B143" s="16" t="s">
        <v>13</v>
      </c>
      <c r="C143" s="16"/>
      <c r="D143" s="16">
        <f>SUM(D127:D142)</f>
        <v>14</v>
      </c>
      <c r="E143" s="103">
        <f aca="true" t="shared" si="57" ref="E143:R143">SUM(E127:E142)</f>
        <v>136300</v>
      </c>
      <c r="F143" s="103"/>
      <c r="G143" s="103">
        <f t="shared" si="57"/>
        <v>0</v>
      </c>
      <c r="H143" s="103"/>
      <c r="I143" s="166">
        <f t="shared" si="57"/>
        <v>25260</v>
      </c>
      <c r="J143" s="103"/>
      <c r="K143" s="103">
        <f t="shared" si="57"/>
        <v>18945</v>
      </c>
      <c r="L143" s="103"/>
      <c r="M143" s="103">
        <f t="shared" si="57"/>
        <v>14024</v>
      </c>
      <c r="N143" s="103"/>
      <c r="O143" s="103">
        <f t="shared" si="57"/>
        <v>0</v>
      </c>
      <c r="P143" s="103"/>
      <c r="Q143" s="103">
        <f t="shared" si="57"/>
        <v>6815</v>
      </c>
      <c r="R143" s="108">
        <f t="shared" si="57"/>
        <v>30201.6</v>
      </c>
      <c r="S143" s="208">
        <f>SUM(S127:S142)</f>
        <v>231545.60000000003</v>
      </c>
    </row>
    <row r="144" spans="1:19" ht="12.75">
      <c r="A144" s="205">
        <v>24</v>
      </c>
      <c r="B144" s="151" t="s">
        <v>43</v>
      </c>
      <c r="C144" s="90" t="s">
        <v>12</v>
      </c>
      <c r="D144" s="90">
        <v>1</v>
      </c>
      <c r="E144" s="149">
        <v>8900</v>
      </c>
      <c r="F144" s="149"/>
      <c r="G144" s="149"/>
      <c r="H144" s="149"/>
      <c r="I144" s="149"/>
      <c r="J144" s="147">
        <v>15</v>
      </c>
      <c r="K144" s="149">
        <f>SUM(J144*E144)/100</f>
        <v>1335</v>
      </c>
      <c r="L144" s="149">
        <v>8</v>
      </c>
      <c r="M144" s="147">
        <f aca="true" t="shared" si="58" ref="M144:M159">SUM(L144*E144)/100</f>
        <v>712</v>
      </c>
      <c r="N144" s="149"/>
      <c r="O144" s="102"/>
      <c r="P144" s="102"/>
      <c r="Q144" s="102">
        <f aca="true" t="shared" si="59" ref="Q144:Q159">SUM(P144*E144)</f>
        <v>0</v>
      </c>
      <c r="R144" s="127">
        <f aca="true" t="shared" si="60" ref="R144:R159">SUM(I144+E144+M144+O144+G144+K144+Q144)*15%</f>
        <v>1642.05</v>
      </c>
      <c r="S144" s="215">
        <f aca="true" t="shared" si="61" ref="S144:S159">SUM(E144+I144+O144+G144+K144+M144+Q144+R144)</f>
        <v>12589.05</v>
      </c>
    </row>
    <row r="145" spans="1:19" ht="12.75">
      <c r="A145" s="205">
        <v>25</v>
      </c>
      <c r="B145" s="151" t="s">
        <v>43</v>
      </c>
      <c r="C145" s="90" t="s">
        <v>264</v>
      </c>
      <c r="D145" s="90">
        <v>1</v>
      </c>
      <c r="E145" s="149">
        <v>6458</v>
      </c>
      <c r="F145" s="149"/>
      <c r="G145" s="149"/>
      <c r="H145" s="149"/>
      <c r="I145" s="149"/>
      <c r="J145" s="147">
        <v>15</v>
      </c>
      <c r="K145" s="149">
        <f aca="true" t="shared" si="62" ref="K145:K159">SUM(J145*E145)/100</f>
        <v>968.7</v>
      </c>
      <c r="L145" s="149">
        <v>8</v>
      </c>
      <c r="M145" s="147">
        <f t="shared" si="58"/>
        <v>516.64</v>
      </c>
      <c r="N145" s="102"/>
      <c r="O145" s="102"/>
      <c r="P145" s="102"/>
      <c r="Q145" s="102">
        <f t="shared" si="59"/>
        <v>0</v>
      </c>
      <c r="R145" s="127">
        <f t="shared" si="60"/>
        <v>1191.501</v>
      </c>
      <c r="S145" s="215">
        <f t="shared" si="61"/>
        <v>9134.841</v>
      </c>
    </row>
    <row r="146" spans="1:19" ht="12.75">
      <c r="A146" s="205">
        <v>26</v>
      </c>
      <c r="B146" s="151" t="s">
        <v>43</v>
      </c>
      <c r="C146" s="90" t="s">
        <v>12</v>
      </c>
      <c r="D146" s="90">
        <v>1</v>
      </c>
      <c r="E146" s="149">
        <v>8900</v>
      </c>
      <c r="F146" s="149"/>
      <c r="G146" s="149"/>
      <c r="H146" s="149"/>
      <c r="I146" s="149"/>
      <c r="J146" s="147">
        <v>15</v>
      </c>
      <c r="K146" s="149">
        <f t="shared" si="62"/>
        <v>1335</v>
      </c>
      <c r="L146" s="149">
        <v>12</v>
      </c>
      <c r="M146" s="147">
        <f t="shared" si="58"/>
        <v>1068</v>
      </c>
      <c r="N146" s="102"/>
      <c r="O146" s="102"/>
      <c r="P146" s="102"/>
      <c r="Q146" s="102">
        <f t="shared" si="59"/>
        <v>0</v>
      </c>
      <c r="R146" s="127">
        <f t="shared" si="60"/>
        <v>1695.45</v>
      </c>
      <c r="S146" s="215">
        <f t="shared" si="61"/>
        <v>12998.45</v>
      </c>
    </row>
    <row r="147" spans="1:19" ht="12.75">
      <c r="A147" s="205">
        <v>27</v>
      </c>
      <c r="B147" s="151" t="s">
        <v>43</v>
      </c>
      <c r="C147" s="90" t="s">
        <v>12</v>
      </c>
      <c r="D147" s="90">
        <v>1</v>
      </c>
      <c r="E147" s="149">
        <v>8900</v>
      </c>
      <c r="F147" s="149"/>
      <c r="G147" s="149"/>
      <c r="H147" s="149"/>
      <c r="I147" s="149"/>
      <c r="J147" s="147"/>
      <c r="K147" s="149">
        <f t="shared" si="62"/>
        <v>0</v>
      </c>
      <c r="L147" s="149">
        <v>12</v>
      </c>
      <c r="M147" s="147">
        <f t="shared" si="58"/>
        <v>1068</v>
      </c>
      <c r="N147" s="102"/>
      <c r="O147" s="102"/>
      <c r="P147" s="102"/>
      <c r="Q147" s="102">
        <f t="shared" si="59"/>
        <v>0</v>
      </c>
      <c r="R147" s="127">
        <f t="shared" si="60"/>
        <v>1495.2</v>
      </c>
      <c r="S147" s="215">
        <f t="shared" si="61"/>
        <v>11463.2</v>
      </c>
    </row>
    <row r="148" spans="1:19" ht="12.75">
      <c r="A148" s="205">
        <v>28</v>
      </c>
      <c r="B148" s="151" t="s">
        <v>43</v>
      </c>
      <c r="C148" s="90" t="s">
        <v>12</v>
      </c>
      <c r="D148" s="90">
        <v>1</v>
      </c>
      <c r="E148" s="149">
        <v>8900</v>
      </c>
      <c r="F148" s="149"/>
      <c r="G148" s="149"/>
      <c r="H148" s="149"/>
      <c r="I148" s="149"/>
      <c r="J148" s="147"/>
      <c r="K148" s="149">
        <f t="shared" si="62"/>
        <v>0</v>
      </c>
      <c r="L148" s="149">
        <v>12</v>
      </c>
      <c r="M148" s="147">
        <f t="shared" si="58"/>
        <v>1068</v>
      </c>
      <c r="N148" s="102"/>
      <c r="O148" s="102"/>
      <c r="P148" s="102"/>
      <c r="Q148" s="102">
        <f t="shared" si="59"/>
        <v>0</v>
      </c>
      <c r="R148" s="127">
        <f t="shared" si="60"/>
        <v>1495.2</v>
      </c>
      <c r="S148" s="215">
        <f t="shared" si="61"/>
        <v>11463.2</v>
      </c>
    </row>
    <row r="149" spans="1:19" ht="12.75">
      <c r="A149" s="205">
        <v>29</v>
      </c>
      <c r="B149" s="151" t="s">
        <v>43</v>
      </c>
      <c r="C149" s="90" t="s">
        <v>12</v>
      </c>
      <c r="D149" s="90">
        <v>1</v>
      </c>
      <c r="E149" s="149">
        <v>8900</v>
      </c>
      <c r="F149" s="149"/>
      <c r="G149" s="149"/>
      <c r="H149" s="149"/>
      <c r="I149" s="149"/>
      <c r="J149" s="147">
        <v>15</v>
      </c>
      <c r="K149" s="149">
        <f t="shared" si="62"/>
        <v>1335</v>
      </c>
      <c r="L149" s="149">
        <v>12</v>
      </c>
      <c r="M149" s="147">
        <f t="shared" si="58"/>
        <v>1068</v>
      </c>
      <c r="N149" s="102"/>
      <c r="O149" s="102"/>
      <c r="P149" s="102"/>
      <c r="Q149" s="102">
        <f t="shared" si="59"/>
        <v>0</v>
      </c>
      <c r="R149" s="127">
        <f t="shared" si="60"/>
        <v>1695.45</v>
      </c>
      <c r="S149" s="215">
        <f t="shared" si="61"/>
        <v>12998.45</v>
      </c>
    </row>
    <row r="150" spans="1:19" ht="12.75">
      <c r="A150" s="205">
        <v>30</v>
      </c>
      <c r="B150" s="151" t="s">
        <v>43</v>
      </c>
      <c r="C150" s="90" t="s">
        <v>12</v>
      </c>
      <c r="D150" s="90">
        <v>1</v>
      </c>
      <c r="E150" s="149">
        <v>8900</v>
      </c>
      <c r="F150" s="149"/>
      <c r="G150" s="149"/>
      <c r="H150" s="149"/>
      <c r="I150" s="149"/>
      <c r="J150" s="147">
        <v>15</v>
      </c>
      <c r="K150" s="149">
        <f t="shared" si="62"/>
        <v>1335</v>
      </c>
      <c r="L150" s="149">
        <v>12</v>
      </c>
      <c r="M150" s="147">
        <f t="shared" si="58"/>
        <v>1068</v>
      </c>
      <c r="N150" s="102"/>
      <c r="O150" s="102"/>
      <c r="P150" s="102"/>
      <c r="Q150" s="102">
        <f t="shared" si="59"/>
        <v>0</v>
      </c>
      <c r="R150" s="127">
        <f t="shared" si="60"/>
        <v>1695.45</v>
      </c>
      <c r="S150" s="215">
        <f t="shared" si="61"/>
        <v>12998.45</v>
      </c>
    </row>
    <row r="151" spans="1:19" ht="12.75">
      <c r="A151" s="205">
        <v>31</v>
      </c>
      <c r="B151" s="151" t="s">
        <v>43</v>
      </c>
      <c r="C151" s="90" t="s">
        <v>12</v>
      </c>
      <c r="D151" s="90">
        <v>1</v>
      </c>
      <c r="E151" s="149">
        <v>8900</v>
      </c>
      <c r="F151" s="149"/>
      <c r="G151" s="149"/>
      <c r="H151" s="149"/>
      <c r="I151" s="149"/>
      <c r="J151" s="147">
        <v>15</v>
      </c>
      <c r="K151" s="149">
        <f t="shared" si="62"/>
        <v>1335</v>
      </c>
      <c r="L151" s="149">
        <v>8</v>
      </c>
      <c r="M151" s="147">
        <f t="shared" si="58"/>
        <v>712</v>
      </c>
      <c r="N151" s="102"/>
      <c r="O151" s="102"/>
      <c r="P151" s="102"/>
      <c r="Q151" s="102">
        <f t="shared" si="59"/>
        <v>0</v>
      </c>
      <c r="R151" s="127">
        <f t="shared" si="60"/>
        <v>1642.05</v>
      </c>
      <c r="S151" s="215">
        <f t="shared" si="61"/>
        <v>12589.05</v>
      </c>
    </row>
    <row r="152" spans="1:19" ht="12.75">
      <c r="A152" s="205">
        <v>32</v>
      </c>
      <c r="B152" s="151" t="s">
        <v>43</v>
      </c>
      <c r="C152" s="90" t="s">
        <v>12</v>
      </c>
      <c r="D152" s="90">
        <v>1</v>
      </c>
      <c r="E152" s="149">
        <v>8900</v>
      </c>
      <c r="F152" s="147"/>
      <c r="G152" s="147"/>
      <c r="H152" s="147"/>
      <c r="I152" s="147"/>
      <c r="J152" s="147">
        <v>15</v>
      </c>
      <c r="K152" s="147">
        <f>SUM(J152*E152)/100</f>
        <v>1335</v>
      </c>
      <c r="L152" s="147">
        <v>12</v>
      </c>
      <c r="M152" s="147">
        <f>SUM(L152*E152)/100</f>
        <v>1068</v>
      </c>
      <c r="N152" s="111"/>
      <c r="O152" s="111"/>
      <c r="P152" s="102"/>
      <c r="Q152" s="102">
        <f>SUM(E152*P152)/100</f>
        <v>0</v>
      </c>
      <c r="R152" s="127">
        <f t="shared" si="60"/>
        <v>1695.45</v>
      </c>
      <c r="S152" s="215">
        <f t="shared" si="61"/>
        <v>12998.45</v>
      </c>
    </row>
    <row r="153" spans="1:19" ht="12.75">
      <c r="A153" s="205">
        <v>33</v>
      </c>
      <c r="B153" s="151" t="s">
        <v>43</v>
      </c>
      <c r="C153" s="90" t="s">
        <v>12</v>
      </c>
      <c r="D153" s="90">
        <v>1</v>
      </c>
      <c r="E153" s="149">
        <v>8900</v>
      </c>
      <c r="F153" s="149"/>
      <c r="G153" s="149"/>
      <c r="H153" s="149"/>
      <c r="I153" s="149"/>
      <c r="J153" s="147">
        <v>15</v>
      </c>
      <c r="K153" s="149">
        <f t="shared" si="62"/>
        <v>1335</v>
      </c>
      <c r="L153" s="149">
        <v>8</v>
      </c>
      <c r="M153" s="147">
        <f t="shared" si="58"/>
        <v>712</v>
      </c>
      <c r="N153" s="102"/>
      <c r="O153" s="102"/>
      <c r="P153" s="102"/>
      <c r="Q153" s="102">
        <f t="shared" si="59"/>
        <v>0</v>
      </c>
      <c r="R153" s="127">
        <f t="shared" si="60"/>
        <v>1642.05</v>
      </c>
      <c r="S153" s="215">
        <f t="shared" si="61"/>
        <v>12589.05</v>
      </c>
    </row>
    <row r="154" spans="1:19" ht="12.75">
      <c r="A154" s="205">
        <v>34</v>
      </c>
      <c r="B154" s="151" t="s">
        <v>43</v>
      </c>
      <c r="C154" s="90" t="s">
        <v>12</v>
      </c>
      <c r="D154" s="90">
        <v>1</v>
      </c>
      <c r="E154" s="149">
        <v>8900</v>
      </c>
      <c r="F154" s="149"/>
      <c r="G154" s="149"/>
      <c r="H154" s="149"/>
      <c r="I154" s="149"/>
      <c r="J154" s="147"/>
      <c r="K154" s="149">
        <f t="shared" si="62"/>
        <v>0</v>
      </c>
      <c r="L154" s="149">
        <v>12</v>
      </c>
      <c r="M154" s="147">
        <f t="shared" si="58"/>
        <v>1068</v>
      </c>
      <c r="N154" s="102"/>
      <c r="O154" s="102"/>
      <c r="P154" s="102"/>
      <c r="Q154" s="102">
        <f t="shared" si="59"/>
        <v>0</v>
      </c>
      <c r="R154" s="127">
        <f t="shared" si="60"/>
        <v>1495.2</v>
      </c>
      <c r="S154" s="215">
        <f t="shared" si="61"/>
        <v>11463.2</v>
      </c>
    </row>
    <row r="155" spans="1:19" ht="12.75">
      <c r="A155" s="205">
        <v>35</v>
      </c>
      <c r="B155" s="151" t="s">
        <v>43</v>
      </c>
      <c r="C155" s="90" t="s">
        <v>278</v>
      </c>
      <c r="D155" s="90">
        <v>1</v>
      </c>
      <c r="E155" s="149">
        <v>6458</v>
      </c>
      <c r="F155" s="149"/>
      <c r="G155" s="149"/>
      <c r="H155" s="149"/>
      <c r="I155" s="149"/>
      <c r="J155" s="147">
        <v>15</v>
      </c>
      <c r="K155" s="149">
        <f t="shared" si="62"/>
        <v>968.7</v>
      </c>
      <c r="L155" s="149">
        <v>8</v>
      </c>
      <c r="M155" s="147">
        <f t="shared" si="58"/>
        <v>516.64</v>
      </c>
      <c r="N155" s="102"/>
      <c r="O155" s="102"/>
      <c r="P155" s="102"/>
      <c r="Q155" s="102">
        <f t="shared" si="59"/>
        <v>0</v>
      </c>
      <c r="R155" s="127">
        <f t="shared" si="60"/>
        <v>1191.501</v>
      </c>
      <c r="S155" s="215">
        <f t="shared" si="61"/>
        <v>9134.841</v>
      </c>
    </row>
    <row r="156" spans="1:19" ht="12.75">
      <c r="A156" s="205">
        <v>36</v>
      </c>
      <c r="B156" s="151" t="s">
        <v>43</v>
      </c>
      <c r="C156" s="90" t="s">
        <v>12</v>
      </c>
      <c r="D156" s="90">
        <v>1</v>
      </c>
      <c r="E156" s="149">
        <v>8900</v>
      </c>
      <c r="F156" s="149"/>
      <c r="G156" s="149"/>
      <c r="H156" s="149"/>
      <c r="I156" s="149"/>
      <c r="J156" s="147">
        <v>15</v>
      </c>
      <c r="K156" s="149">
        <f t="shared" si="62"/>
        <v>1335</v>
      </c>
      <c r="L156" s="149">
        <v>8</v>
      </c>
      <c r="M156" s="147">
        <f t="shared" si="58"/>
        <v>712</v>
      </c>
      <c r="N156" s="102"/>
      <c r="O156" s="102"/>
      <c r="P156" s="102"/>
      <c r="Q156" s="102">
        <f t="shared" si="59"/>
        <v>0</v>
      </c>
      <c r="R156" s="127">
        <f t="shared" si="60"/>
        <v>1642.05</v>
      </c>
      <c r="S156" s="215">
        <f t="shared" si="61"/>
        <v>12589.05</v>
      </c>
    </row>
    <row r="157" spans="1:19" ht="12.75">
      <c r="A157" s="205">
        <v>37</v>
      </c>
      <c r="B157" s="151" t="s">
        <v>43</v>
      </c>
      <c r="C157" s="90" t="s">
        <v>12</v>
      </c>
      <c r="D157" s="90">
        <v>1</v>
      </c>
      <c r="E157" s="149">
        <v>8900</v>
      </c>
      <c r="F157" s="149"/>
      <c r="G157" s="149"/>
      <c r="H157" s="149"/>
      <c r="I157" s="149"/>
      <c r="J157" s="147">
        <v>10</v>
      </c>
      <c r="K157" s="149">
        <f t="shared" si="62"/>
        <v>890</v>
      </c>
      <c r="L157" s="149">
        <v>8</v>
      </c>
      <c r="M157" s="147">
        <f t="shared" si="58"/>
        <v>712</v>
      </c>
      <c r="N157" s="102"/>
      <c r="O157" s="102"/>
      <c r="P157" s="102"/>
      <c r="Q157" s="102">
        <f t="shared" si="59"/>
        <v>0</v>
      </c>
      <c r="R157" s="127">
        <f t="shared" si="60"/>
        <v>1575.3</v>
      </c>
      <c r="S157" s="215">
        <f t="shared" si="61"/>
        <v>12077.3</v>
      </c>
    </row>
    <row r="158" spans="1:19" ht="12.75">
      <c r="A158" s="205">
        <v>38</v>
      </c>
      <c r="B158" s="151" t="s">
        <v>43</v>
      </c>
      <c r="C158" s="90" t="s">
        <v>278</v>
      </c>
      <c r="D158" s="90">
        <v>1</v>
      </c>
      <c r="E158" s="149">
        <v>6458</v>
      </c>
      <c r="F158" s="149"/>
      <c r="G158" s="149"/>
      <c r="H158" s="149"/>
      <c r="I158" s="149"/>
      <c r="J158" s="147">
        <v>15</v>
      </c>
      <c r="K158" s="149">
        <f t="shared" si="62"/>
        <v>968.7</v>
      </c>
      <c r="L158" s="149">
        <v>8</v>
      </c>
      <c r="M158" s="147">
        <f t="shared" si="58"/>
        <v>516.64</v>
      </c>
      <c r="N158" s="102"/>
      <c r="O158" s="102"/>
      <c r="P158" s="102"/>
      <c r="Q158" s="102">
        <f t="shared" si="59"/>
        <v>0</v>
      </c>
      <c r="R158" s="127">
        <f t="shared" si="60"/>
        <v>1191.501</v>
      </c>
      <c r="S158" s="215">
        <f t="shared" si="61"/>
        <v>9134.841</v>
      </c>
    </row>
    <row r="159" spans="1:19" ht="12.75">
      <c r="A159" s="224">
        <v>39</v>
      </c>
      <c r="B159" s="4" t="s">
        <v>43</v>
      </c>
      <c r="C159" s="5" t="s">
        <v>12</v>
      </c>
      <c r="D159" s="7">
        <v>1</v>
      </c>
      <c r="E159" s="102">
        <v>8900</v>
      </c>
      <c r="F159" s="111"/>
      <c r="G159" s="111"/>
      <c r="H159" s="111"/>
      <c r="I159" s="111"/>
      <c r="J159" s="110">
        <v>15</v>
      </c>
      <c r="K159" s="111">
        <f t="shared" si="62"/>
        <v>1335</v>
      </c>
      <c r="L159" s="111">
        <v>8</v>
      </c>
      <c r="M159" s="110">
        <f t="shared" si="58"/>
        <v>712</v>
      </c>
      <c r="N159" s="111"/>
      <c r="O159" s="111"/>
      <c r="P159" s="111"/>
      <c r="Q159" s="111">
        <f t="shared" si="59"/>
        <v>0</v>
      </c>
      <c r="R159" s="127">
        <f t="shared" si="60"/>
        <v>1642.05</v>
      </c>
      <c r="S159" s="215">
        <f t="shared" si="61"/>
        <v>12589.05</v>
      </c>
    </row>
    <row r="160" spans="1:19" ht="12.75">
      <c r="A160" s="205"/>
      <c r="B160" s="16" t="s">
        <v>8</v>
      </c>
      <c r="C160" s="16"/>
      <c r="D160" s="16">
        <f>SUM(D144:D159)</f>
        <v>16</v>
      </c>
      <c r="E160" s="103">
        <f>SUM(E144:E159)</f>
        <v>135074</v>
      </c>
      <c r="F160" s="103"/>
      <c r="G160" s="103">
        <f>SUM(G144:G159)</f>
        <v>0</v>
      </c>
      <c r="H160" s="103"/>
      <c r="I160" s="103"/>
      <c r="J160" s="103"/>
      <c r="K160" s="103">
        <f>SUM(K144:K159)</f>
        <v>15811.100000000002</v>
      </c>
      <c r="L160" s="103"/>
      <c r="M160" s="103">
        <f>SUM(M144:M159)</f>
        <v>13297.919999999998</v>
      </c>
      <c r="N160" s="103"/>
      <c r="O160" s="103"/>
      <c r="P160" s="103"/>
      <c r="Q160" s="103">
        <f>SUM(Q144:Q159)</f>
        <v>0</v>
      </c>
      <c r="R160" s="108">
        <f>SUM(R144:R159)</f>
        <v>24627.452999999998</v>
      </c>
      <c r="S160" s="208">
        <f>SUM(S144:S159)</f>
        <v>188810.473</v>
      </c>
    </row>
    <row r="161" spans="1:19" ht="12.75">
      <c r="A161" s="205"/>
      <c r="B161" s="16" t="s">
        <v>10</v>
      </c>
      <c r="C161" s="16"/>
      <c r="D161" s="16">
        <f>SUM(D160,D143,D126)</f>
        <v>34.5</v>
      </c>
      <c r="E161" s="103">
        <f>SUM(E160,E143,E126)</f>
        <v>347424</v>
      </c>
      <c r="F161" s="103"/>
      <c r="G161" s="103">
        <f>SUM(G160,G143,G126)</f>
        <v>0</v>
      </c>
      <c r="H161" s="103"/>
      <c r="I161" s="166">
        <f>SUM(I160,I143,I126)</f>
        <v>34050</v>
      </c>
      <c r="J161" s="103"/>
      <c r="K161" s="103">
        <f>SUM(K160,K143,K126)</f>
        <v>39976.100000000006</v>
      </c>
      <c r="L161" s="103"/>
      <c r="M161" s="103">
        <f>SUM(M160,M143,M126)</f>
        <v>36447.92</v>
      </c>
      <c r="N161" s="103"/>
      <c r="O161" s="103"/>
      <c r="P161" s="103"/>
      <c r="Q161" s="103">
        <f>SUM(Q160,Q143,Q126)</f>
        <v>10617.5</v>
      </c>
      <c r="R161" s="108">
        <f>SUM(R160,R143,R126)</f>
        <v>70277.328</v>
      </c>
      <c r="S161" s="208">
        <f>SUM(S160,S143,S126)</f>
        <v>538792.848</v>
      </c>
    </row>
    <row r="162" spans="1:19" ht="22.5">
      <c r="A162" s="219">
        <v>1</v>
      </c>
      <c r="B162" s="60" t="s">
        <v>44</v>
      </c>
      <c r="C162" s="60" t="s">
        <v>217</v>
      </c>
      <c r="D162" s="10">
        <v>1</v>
      </c>
      <c r="E162" s="104">
        <v>16500</v>
      </c>
      <c r="F162" s="104"/>
      <c r="G162" s="104">
        <f>SUM(F162*E162)</f>
        <v>0</v>
      </c>
      <c r="H162" s="104">
        <v>30</v>
      </c>
      <c r="I162" s="110">
        <f aca="true" t="shared" si="63" ref="I162:I169">(E162*H162)/100</f>
        <v>4950</v>
      </c>
      <c r="J162" s="110">
        <v>15</v>
      </c>
      <c r="K162" s="110">
        <f>SUM(E162*J162)/100</f>
        <v>2475</v>
      </c>
      <c r="L162" s="104"/>
      <c r="M162" s="104"/>
      <c r="N162" s="104"/>
      <c r="O162" s="104"/>
      <c r="P162" s="102">
        <v>5</v>
      </c>
      <c r="Q162" s="102">
        <f>SUM(E162*P162)/100</f>
        <v>825</v>
      </c>
      <c r="R162" s="127">
        <f>SUM(I162+E162+M162+O162+G162+K162+Q162)*15%</f>
        <v>3712.5</v>
      </c>
      <c r="S162" s="215">
        <f>SUM(E162+I162+O162+G162+K162+M162+Q162+R162)</f>
        <v>28462.5</v>
      </c>
    </row>
    <row r="163" spans="1:19" ht="12.75">
      <c r="A163" s="207"/>
      <c r="B163" s="16" t="s">
        <v>13</v>
      </c>
      <c r="C163" s="16"/>
      <c r="D163" s="16">
        <f>SUM(D162:D162)</f>
        <v>1</v>
      </c>
      <c r="E163" s="103">
        <f>SUM(E162:E162)</f>
        <v>16500</v>
      </c>
      <c r="F163" s="103"/>
      <c r="G163" s="103">
        <f>SUM(G162:G162)</f>
        <v>0</v>
      </c>
      <c r="H163" s="103"/>
      <c r="I163" s="103">
        <f>SUM(I162:I162)</f>
        <v>4950</v>
      </c>
      <c r="J163" s="103"/>
      <c r="K163" s="103">
        <f>SUM(K162:K162)</f>
        <v>2475</v>
      </c>
      <c r="L163" s="103"/>
      <c r="M163" s="103">
        <f>SUM(M162:M162)</f>
        <v>0</v>
      </c>
      <c r="N163" s="103"/>
      <c r="O163" s="103">
        <f>SUM(O162:O162)</f>
        <v>0</v>
      </c>
      <c r="P163" s="103"/>
      <c r="Q163" s="103">
        <f>SUM(Q162:Q162)</f>
        <v>825</v>
      </c>
      <c r="R163" s="108">
        <f>SUM(R162:R162)</f>
        <v>3712.5</v>
      </c>
      <c r="S163" s="223">
        <f>SUM(S162:S162)</f>
        <v>28462.5</v>
      </c>
    </row>
    <row r="164" spans="1:19" ht="22.5">
      <c r="A164" s="205">
        <v>2</v>
      </c>
      <c r="B164" s="60" t="s">
        <v>44</v>
      </c>
      <c r="C164" s="4" t="s">
        <v>59</v>
      </c>
      <c r="D164" s="6">
        <v>1</v>
      </c>
      <c r="E164" s="110">
        <v>10300</v>
      </c>
      <c r="F164" s="110"/>
      <c r="G164" s="110">
        <f aca="true" t="shared" si="64" ref="G164:G169">SUM(F164*E164)</f>
        <v>0</v>
      </c>
      <c r="H164" s="110"/>
      <c r="I164" s="110">
        <f t="shared" si="63"/>
        <v>0</v>
      </c>
      <c r="J164" s="110">
        <v>15</v>
      </c>
      <c r="K164" s="110">
        <f aca="true" t="shared" si="65" ref="K164:K169">SUM(E164*J164)/100</f>
        <v>1545</v>
      </c>
      <c r="L164" s="110"/>
      <c r="M164" s="110"/>
      <c r="N164" s="111"/>
      <c r="O164" s="111"/>
      <c r="P164" s="102">
        <v>5</v>
      </c>
      <c r="Q164" s="102">
        <f aca="true" t="shared" si="66" ref="Q164:Q169">SUM(E164*P164)/100</f>
        <v>515</v>
      </c>
      <c r="R164" s="127">
        <f aca="true" t="shared" si="67" ref="R164:R169">SUM(I164+E164+M164+O164+G164+K164+Q164)*15%</f>
        <v>1854</v>
      </c>
      <c r="S164" s="215">
        <f aca="true" t="shared" si="68" ref="S164:S169">SUM(E164+I164+O164+G164+K164+M164+Q164+R164)</f>
        <v>14214</v>
      </c>
    </row>
    <row r="165" spans="1:19" ht="22.5">
      <c r="A165" s="205">
        <v>3</v>
      </c>
      <c r="B165" s="60" t="s">
        <v>44</v>
      </c>
      <c r="C165" s="4" t="s">
        <v>61</v>
      </c>
      <c r="D165" s="5">
        <v>1</v>
      </c>
      <c r="E165" s="110">
        <v>9600</v>
      </c>
      <c r="F165" s="110"/>
      <c r="G165" s="110">
        <f t="shared" si="64"/>
        <v>0</v>
      </c>
      <c r="H165" s="110"/>
      <c r="I165" s="110">
        <f t="shared" si="63"/>
        <v>0</v>
      </c>
      <c r="J165" s="110">
        <v>15</v>
      </c>
      <c r="K165" s="110">
        <f t="shared" si="65"/>
        <v>1440</v>
      </c>
      <c r="L165" s="110"/>
      <c r="M165" s="110"/>
      <c r="N165" s="111"/>
      <c r="O165" s="111"/>
      <c r="P165" s="102">
        <v>5</v>
      </c>
      <c r="Q165" s="102">
        <f t="shared" si="66"/>
        <v>480</v>
      </c>
      <c r="R165" s="127">
        <f t="shared" si="67"/>
        <v>1728</v>
      </c>
      <c r="S165" s="215">
        <f t="shared" si="68"/>
        <v>13248</v>
      </c>
    </row>
    <row r="166" spans="1:19" ht="22.5">
      <c r="A166" s="205">
        <v>4</v>
      </c>
      <c r="B166" s="60" t="s">
        <v>44</v>
      </c>
      <c r="C166" s="4" t="s">
        <v>61</v>
      </c>
      <c r="D166" s="5">
        <v>1</v>
      </c>
      <c r="E166" s="110">
        <v>9600</v>
      </c>
      <c r="F166" s="110"/>
      <c r="G166" s="110">
        <f t="shared" si="64"/>
        <v>0</v>
      </c>
      <c r="H166" s="110">
        <v>10</v>
      </c>
      <c r="I166" s="110">
        <f t="shared" si="63"/>
        <v>960</v>
      </c>
      <c r="J166" s="110">
        <v>15</v>
      </c>
      <c r="K166" s="110">
        <f t="shared" si="65"/>
        <v>1440</v>
      </c>
      <c r="L166" s="110"/>
      <c r="M166" s="110"/>
      <c r="N166" s="111"/>
      <c r="O166" s="111"/>
      <c r="P166" s="102">
        <v>5</v>
      </c>
      <c r="Q166" s="102">
        <f t="shared" si="66"/>
        <v>480</v>
      </c>
      <c r="R166" s="127">
        <f t="shared" si="67"/>
        <v>1872</v>
      </c>
      <c r="S166" s="215">
        <f t="shared" si="68"/>
        <v>14352</v>
      </c>
    </row>
    <row r="167" spans="1:19" ht="22.5">
      <c r="A167" s="205">
        <v>5</v>
      </c>
      <c r="B167" s="60" t="s">
        <v>44</v>
      </c>
      <c r="C167" s="4" t="s">
        <v>61</v>
      </c>
      <c r="D167" s="6">
        <v>1</v>
      </c>
      <c r="E167" s="110">
        <v>9600</v>
      </c>
      <c r="F167" s="110"/>
      <c r="G167" s="110">
        <f t="shared" si="64"/>
        <v>0</v>
      </c>
      <c r="H167" s="110">
        <v>20</v>
      </c>
      <c r="I167" s="110">
        <f t="shared" si="63"/>
        <v>1920</v>
      </c>
      <c r="J167" s="110">
        <v>15</v>
      </c>
      <c r="K167" s="110">
        <f t="shared" si="65"/>
        <v>1440</v>
      </c>
      <c r="L167" s="110"/>
      <c r="M167" s="110"/>
      <c r="N167" s="111"/>
      <c r="O167" s="111"/>
      <c r="P167" s="102">
        <v>5</v>
      </c>
      <c r="Q167" s="102">
        <f t="shared" si="66"/>
        <v>480</v>
      </c>
      <c r="R167" s="127">
        <f t="shared" si="67"/>
        <v>2016</v>
      </c>
      <c r="S167" s="215">
        <f t="shared" si="68"/>
        <v>15456</v>
      </c>
    </row>
    <row r="168" spans="1:19" ht="22.5">
      <c r="A168" s="205">
        <v>6</v>
      </c>
      <c r="B168" s="60" t="s">
        <v>44</v>
      </c>
      <c r="C168" s="4" t="s">
        <v>61</v>
      </c>
      <c r="D168" s="5">
        <v>1</v>
      </c>
      <c r="E168" s="110">
        <v>9600</v>
      </c>
      <c r="F168" s="110"/>
      <c r="G168" s="110">
        <f t="shared" si="64"/>
        <v>0</v>
      </c>
      <c r="H168" s="110"/>
      <c r="I168" s="110">
        <f t="shared" si="63"/>
        <v>0</v>
      </c>
      <c r="J168" s="110">
        <v>15</v>
      </c>
      <c r="K168" s="110">
        <f t="shared" si="65"/>
        <v>1440</v>
      </c>
      <c r="L168" s="110"/>
      <c r="M168" s="110"/>
      <c r="N168" s="111"/>
      <c r="O168" s="111"/>
      <c r="P168" s="102">
        <v>5</v>
      </c>
      <c r="Q168" s="102">
        <f t="shared" si="66"/>
        <v>480</v>
      </c>
      <c r="R168" s="127">
        <f t="shared" si="67"/>
        <v>1728</v>
      </c>
      <c r="S168" s="215">
        <f t="shared" si="68"/>
        <v>13248</v>
      </c>
    </row>
    <row r="169" spans="1:19" ht="22.5">
      <c r="A169" s="205">
        <v>7</v>
      </c>
      <c r="B169" s="60" t="s">
        <v>44</v>
      </c>
      <c r="C169" s="4" t="s">
        <v>61</v>
      </c>
      <c r="D169" s="6">
        <v>0.5</v>
      </c>
      <c r="E169" s="110">
        <v>4800</v>
      </c>
      <c r="F169" s="110"/>
      <c r="G169" s="110">
        <f t="shared" si="64"/>
        <v>0</v>
      </c>
      <c r="H169" s="110"/>
      <c r="I169" s="110">
        <f t="shared" si="63"/>
        <v>0</v>
      </c>
      <c r="J169" s="110"/>
      <c r="K169" s="110">
        <f t="shared" si="65"/>
        <v>0</v>
      </c>
      <c r="L169" s="110"/>
      <c r="M169" s="110"/>
      <c r="N169" s="111"/>
      <c r="O169" s="111"/>
      <c r="P169" s="102">
        <v>5</v>
      </c>
      <c r="Q169" s="102">
        <f t="shared" si="66"/>
        <v>240</v>
      </c>
      <c r="R169" s="127">
        <f t="shared" si="67"/>
        <v>756</v>
      </c>
      <c r="S169" s="215">
        <f t="shared" si="68"/>
        <v>5796</v>
      </c>
    </row>
    <row r="170" spans="1:19" ht="12.75">
      <c r="A170" s="205"/>
      <c r="B170" s="16" t="s">
        <v>8</v>
      </c>
      <c r="C170" s="17"/>
      <c r="D170" s="16">
        <f>SUM(D164:D169)</f>
        <v>5.5</v>
      </c>
      <c r="E170" s="103">
        <f>SUM(E164:E169)</f>
        <v>53500</v>
      </c>
      <c r="F170" s="103"/>
      <c r="G170" s="103">
        <f>SUM(G164:G169)</f>
        <v>0</v>
      </c>
      <c r="H170" s="103"/>
      <c r="I170" s="103">
        <f>SUM(I164:I169)</f>
        <v>2880</v>
      </c>
      <c r="J170" s="103"/>
      <c r="K170" s="103">
        <f>SUM(K164:K169)</f>
        <v>7305</v>
      </c>
      <c r="L170" s="103"/>
      <c r="M170" s="103"/>
      <c r="N170" s="103"/>
      <c r="O170" s="103"/>
      <c r="P170" s="103"/>
      <c r="Q170" s="103">
        <f>SUM(Q164:Q169)</f>
        <v>2675</v>
      </c>
      <c r="R170" s="108">
        <f>SUM(R164:R169)</f>
        <v>9954</v>
      </c>
      <c r="S170" s="217">
        <f>SUM(S164:S169)</f>
        <v>76314</v>
      </c>
    </row>
    <row r="171" spans="1:19" ht="12.75">
      <c r="A171" s="205">
        <v>10</v>
      </c>
      <c r="B171" s="91" t="s">
        <v>44</v>
      </c>
      <c r="C171" s="151" t="s">
        <v>278</v>
      </c>
      <c r="D171" s="90">
        <v>1</v>
      </c>
      <c r="E171" s="147">
        <v>6458</v>
      </c>
      <c r="F171" s="147"/>
      <c r="G171" s="147"/>
      <c r="H171" s="147"/>
      <c r="I171" s="147"/>
      <c r="J171" s="147">
        <v>15</v>
      </c>
      <c r="K171" s="147">
        <f aca="true" t="shared" si="69" ref="K171:K178">SUM(E171*J171)/100</f>
        <v>968.7</v>
      </c>
      <c r="L171" s="121">
        <v>8</v>
      </c>
      <c r="M171" s="147">
        <f>SUM(L171*E171)/100</f>
        <v>516.64</v>
      </c>
      <c r="N171" s="121"/>
      <c r="O171" s="121"/>
      <c r="P171" s="149"/>
      <c r="Q171" s="102">
        <f aca="true" t="shared" si="70" ref="Q171:Q178">SUM(P171*E171)</f>
        <v>0</v>
      </c>
      <c r="R171" s="127">
        <f aca="true" t="shared" si="71" ref="R171:R178">SUM(I171+E171+M171+O171+G171+K171+Q171)*15%</f>
        <v>1191.501</v>
      </c>
      <c r="S171" s="215">
        <f aca="true" t="shared" si="72" ref="S171:S178">SUM(E171+I171+O171+G171+K171+M171+Q171+R171)</f>
        <v>9134.841</v>
      </c>
    </row>
    <row r="172" spans="1:19" ht="22.5">
      <c r="A172" s="205">
        <v>11</v>
      </c>
      <c r="B172" s="91" t="s">
        <v>44</v>
      </c>
      <c r="C172" s="151" t="s">
        <v>84</v>
      </c>
      <c r="D172" s="90">
        <v>1</v>
      </c>
      <c r="E172" s="147">
        <v>6458</v>
      </c>
      <c r="F172" s="147"/>
      <c r="G172" s="147"/>
      <c r="H172" s="147"/>
      <c r="I172" s="147"/>
      <c r="J172" s="147">
        <v>15</v>
      </c>
      <c r="K172" s="147">
        <f t="shared" si="69"/>
        <v>968.7</v>
      </c>
      <c r="L172" s="121">
        <v>8</v>
      </c>
      <c r="M172" s="147">
        <f aca="true" t="shared" si="73" ref="M172:M177">SUM(L172*E172)/100</f>
        <v>516.64</v>
      </c>
      <c r="N172" s="121"/>
      <c r="O172" s="121"/>
      <c r="P172" s="149"/>
      <c r="Q172" s="102">
        <f t="shared" si="70"/>
        <v>0</v>
      </c>
      <c r="R172" s="127">
        <f t="shared" si="71"/>
        <v>1191.501</v>
      </c>
      <c r="S172" s="215">
        <f t="shared" si="72"/>
        <v>9134.841</v>
      </c>
    </row>
    <row r="173" spans="1:19" ht="22.5">
      <c r="A173" s="205">
        <v>12</v>
      </c>
      <c r="B173" s="91" t="s">
        <v>44</v>
      </c>
      <c r="C173" s="151" t="s">
        <v>84</v>
      </c>
      <c r="D173" s="90">
        <v>1</v>
      </c>
      <c r="E173" s="147">
        <v>6458</v>
      </c>
      <c r="F173" s="147"/>
      <c r="G173" s="147"/>
      <c r="H173" s="147"/>
      <c r="I173" s="147"/>
      <c r="J173" s="147">
        <v>15</v>
      </c>
      <c r="K173" s="147">
        <f t="shared" si="69"/>
        <v>968.7</v>
      </c>
      <c r="L173" s="121">
        <v>8</v>
      </c>
      <c r="M173" s="147">
        <f t="shared" si="73"/>
        <v>516.64</v>
      </c>
      <c r="N173" s="121"/>
      <c r="O173" s="121"/>
      <c r="P173" s="149"/>
      <c r="Q173" s="102">
        <f t="shared" si="70"/>
        <v>0</v>
      </c>
      <c r="R173" s="127">
        <f t="shared" si="71"/>
        <v>1191.501</v>
      </c>
      <c r="S173" s="215">
        <f t="shared" si="72"/>
        <v>9134.841</v>
      </c>
    </row>
    <row r="174" spans="1:19" ht="22.5">
      <c r="A174" s="205">
        <v>13</v>
      </c>
      <c r="B174" s="91" t="s">
        <v>44</v>
      </c>
      <c r="C174" s="151" t="s">
        <v>84</v>
      </c>
      <c r="D174" s="90">
        <v>1</v>
      </c>
      <c r="E174" s="147">
        <v>6458</v>
      </c>
      <c r="F174" s="147"/>
      <c r="G174" s="147"/>
      <c r="H174" s="147"/>
      <c r="I174" s="147"/>
      <c r="J174" s="147">
        <v>15</v>
      </c>
      <c r="K174" s="147">
        <f t="shared" si="69"/>
        <v>968.7</v>
      </c>
      <c r="L174" s="121">
        <v>8</v>
      </c>
      <c r="M174" s="147">
        <f t="shared" si="73"/>
        <v>516.64</v>
      </c>
      <c r="N174" s="121"/>
      <c r="O174" s="121"/>
      <c r="P174" s="149"/>
      <c r="Q174" s="102">
        <f t="shared" si="70"/>
        <v>0</v>
      </c>
      <c r="R174" s="127">
        <f t="shared" si="71"/>
        <v>1191.501</v>
      </c>
      <c r="S174" s="215">
        <f t="shared" si="72"/>
        <v>9134.841</v>
      </c>
    </row>
    <row r="175" spans="1:19" ht="22.5">
      <c r="A175" s="205">
        <v>14</v>
      </c>
      <c r="B175" s="91" t="s">
        <v>44</v>
      </c>
      <c r="C175" s="151" t="s">
        <v>84</v>
      </c>
      <c r="D175" s="90">
        <v>1</v>
      </c>
      <c r="E175" s="147">
        <v>6458</v>
      </c>
      <c r="F175" s="147"/>
      <c r="G175" s="147"/>
      <c r="H175" s="147"/>
      <c r="I175" s="147"/>
      <c r="J175" s="147">
        <v>15</v>
      </c>
      <c r="K175" s="147">
        <f t="shared" si="69"/>
        <v>968.7</v>
      </c>
      <c r="L175" s="121">
        <v>8</v>
      </c>
      <c r="M175" s="147">
        <f t="shared" si="73"/>
        <v>516.64</v>
      </c>
      <c r="N175" s="121"/>
      <c r="O175" s="121"/>
      <c r="P175" s="149"/>
      <c r="Q175" s="102">
        <f t="shared" si="70"/>
        <v>0</v>
      </c>
      <c r="R175" s="127">
        <f t="shared" si="71"/>
        <v>1191.501</v>
      </c>
      <c r="S175" s="215">
        <f t="shared" si="72"/>
        <v>9134.841</v>
      </c>
    </row>
    <row r="176" spans="1:19" ht="22.5">
      <c r="A176" s="205">
        <v>15</v>
      </c>
      <c r="B176" s="91" t="s">
        <v>44</v>
      </c>
      <c r="C176" s="151" t="s">
        <v>84</v>
      </c>
      <c r="D176" s="90">
        <v>1</v>
      </c>
      <c r="E176" s="147">
        <v>6458</v>
      </c>
      <c r="F176" s="147"/>
      <c r="G176" s="147"/>
      <c r="H176" s="147"/>
      <c r="I176" s="147"/>
      <c r="J176" s="147">
        <v>15</v>
      </c>
      <c r="K176" s="147">
        <f t="shared" si="69"/>
        <v>968.7</v>
      </c>
      <c r="L176" s="121">
        <v>8</v>
      </c>
      <c r="M176" s="147">
        <f t="shared" si="73"/>
        <v>516.64</v>
      </c>
      <c r="N176" s="121"/>
      <c r="O176" s="121"/>
      <c r="P176" s="149"/>
      <c r="Q176" s="102">
        <f t="shared" si="70"/>
        <v>0</v>
      </c>
      <c r="R176" s="127">
        <f t="shared" si="71"/>
        <v>1191.501</v>
      </c>
      <c r="S176" s="215">
        <f t="shared" si="72"/>
        <v>9134.841</v>
      </c>
    </row>
    <row r="177" spans="1:19" ht="22.5">
      <c r="A177" s="205">
        <v>16</v>
      </c>
      <c r="B177" s="91" t="s">
        <v>44</v>
      </c>
      <c r="C177" s="151" t="s">
        <v>84</v>
      </c>
      <c r="D177" s="90">
        <v>0.5</v>
      </c>
      <c r="E177" s="147">
        <v>3229</v>
      </c>
      <c r="F177" s="147"/>
      <c r="G177" s="147"/>
      <c r="H177" s="147"/>
      <c r="I177" s="147"/>
      <c r="J177" s="147"/>
      <c r="K177" s="147">
        <f t="shared" si="69"/>
        <v>0</v>
      </c>
      <c r="L177" s="121">
        <v>8</v>
      </c>
      <c r="M177" s="147">
        <f t="shared" si="73"/>
        <v>258.32</v>
      </c>
      <c r="N177" s="121"/>
      <c r="O177" s="121"/>
      <c r="P177" s="149"/>
      <c r="Q177" s="102">
        <f t="shared" si="70"/>
        <v>0</v>
      </c>
      <c r="R177" s="127">
        <f t="shared" si="71"/>
        <v>523.098</v>
      </c>
      <c r="S177" s="215">
        <f t="shared" si="72"/>
        <v>4010.418</v>
      </c>
    </row>
    <row r="178" spans="1:19" ht="12.75">
      <c r="A178" s="205">
        <v>17</v>
      </c>
      <c r="B178" s="91" t="s">
        <v>44</v>
      </c>
      <c r="C178" s="151" t="s">
        <v>264</v>
      </c>
      <c r="D178" s="90">
        <v>0.5</v>
      </c>
      <c r="E178" s="147">
        <v>3229</v>
      </c>
      <c r="F178" s="147"/>
      <c r="G178" s="147"/>
      <c r="H178" s="147"/>
      <c r="I178" s="147"/>
      <c r="J178" s="147"/>
      <c r="K178" s="147">
        <f t="shared" si="69"/>
        <v>0</v>
      </c>
      <c r="L178" s="121">
        <v>8</v>
      </c>
      <c r="M178" s="147">
        <f>SUM(L178*E178)/100</f>
        <v>258.32</v>
      </c>
      <c r="N178" s="121"/>
      <c r="O178" s="121"/>
      <c r="P178" s="149"/>
      <c r="Q178" s="102">
        <f t="shared" si="70"/>
        <v>0</v>
      </c>
      <c r="R178" s="127">
        <f t="shared" si="71"/>
        <v>523.098</v>
      </c>
      <c r="S178" s="215">
        <f t="shared" si="72"/>
        <v>4010.418</v>
      </c>
    </row>
    <row r="179" spans="1:19" ht="12.75">
      <c r="A179" s="205"/>
      <c r="B179" s="16" t="s">
        <v>13</v>
      </c>
      <c r="C179" s="17"/>
      <c r="D179" s="16">
        <f>SUM(D171:D178)</f>
        <v>7</v>
      </c>
      <c r="E179" s="103">
        <f>SUM(E171:E178)</f>
        <v>45206</v>
      </c>
      <c r="F179" s="103"/>
      <c r="G179" s="103"/>
      <c r="H179" s="103"/>
      <c r="I179" s="103"/>
      <c r="J179" s="103"/>
      <c r="K179" s="103">
        <f>SUM(K171:K178)</f>
        <v>5812.2</v>
      </c>
      <c r="L179" s="103"/>
      <c r="M179" s="103"/>
      <c r="N179" s="103"/>
      <c r="O179" s="103"/>
      <c r="P179" s="103"/>
      <c r="Q179" s="103">
        <f>SUM(Q171:Q178)</f>
        <v>0</v>
      </c>
      <c r="R179" s="108">
        <f>SUM(R171:R178)</f>
        <v>8195.202000000001</v>
      </c>
      <c r="S179" s="217">
        <f>SUM(S171:S178)</f>
        <v>62829.882</v>
      </c>
    </row>
    <row r="180" spans="1:19" ht="12.75">
      <c r="A180" s="205"/>
      <c r="B180" s="16" t="s">
        <v>14</v>
      </c>
      <c r="C180" s="17"/>
      <c r="D180" s="16">
        <f>SUM(D179,D170,D163)</f>
        <v>13.5</v>
      </c>
      <c r="E180" s="103">
        <f>SUM(E179,E170,E163)</f>
        <v>115206</v>
      </c>
      <c r="F180" s="103"/>
      <c r="G180" s="103">
        <f>SUM(G179,G170,G163)</f>
        <v>0</v>
      </c>
      <c r="H180" s="103"/>
      <c r="I180" s="103">
        <f>SUM(I179,I170,I163)</f>
        <v>7830</v>
      </c>
      <c r="J180" s="103"/>
      <c r="K180" s="103">
        <f>SUM(K179,K170,K163)</f>
        <v>15592.2</v>
      </c>
      <c r="L180" s="103"/>
      <c r="M180" s="103"/>
      <c r="N180" s="103"/>
      <c r="O180" s="103"/>
      <c r="P180" s="103"/>
      <c r="Q180" s="103">
        <f>SUM(Q179,Q170,Q163)</f>
        <v>3500</v>
      </c>
      <c r="R180" s="108">
        <f>SUM(R179,R170,R163)</f>
        <v>21861.702</v>
      </c>
      <c r="S180" s="208">
        <f>SUM(S179,S170,S163)</f>
        <v>167606.38199999998</v>
      </c>
    </row>
    <row r="181" spans="1:19" ht="22.5">
      <c r="A181" s="205">
        <v>1</v>
      </c>
      <c r="B181" s="4" t="s">
        <v>45</v>
      </c>
      <c r="C181" s="4" t="s">
        <v>66</v>
      </c>
      <c r="D181" s="6">
        <v>1</v>
      </c>
      <c r="E181" s="110">
        <v>18400</v>
      </c>
      <c r="F181" s="110"/>
      <c r="G181" s="110">
        <f aca="true" t="shared" si="74" ref="G181:G190">SUM(F181*E181)</f>
        <v>0</v>
      </c>
      <c r="H181" s="110">
        <v>30</v>
      </c>
      <c r="I181" s="110">
        <f aca="true" t="shared" si="75" ref="I181:I198">(E181*H181)/100</f>
        <v>5520</v>
      </c>
      <c r="J181" s="110">
        <v>15</v>
      </c>
      <c r="K181" s="110">
        <f aca="true" t="shared" si="76" ref="K181:K189">SUM(E181*J181)/100</f>
        <v>2760</v>
      </c>
      <c r="L181" s="110"/>
      <c r="M181" s="110"/>
      <c r="N181" s="111"/>
      <c r="O181" s="111"/>
      <c r="P181" s="102">
        <v>5</v>
      </c>
      <c r="Q181" s="102">
        <f aca="true" t="shared" si="77" ref="Q181:Q190">SUM(P181*E181)/100</f>
        <v>920</v>
      </c>
      <c r="R181" s="127">
        <f aca="true" t="shared" si="78" ref="R181:R190">SUM(I181+E181+M181+O181+G181+K181+Q181)*15%</f>
        <v>4140</v>
      </c>
      <c r="S181" s="215">
        <f aca="true" t="shared" si="79" ref="S181:S190">SUM(E181+I181+O181+G181+K181+M181+Q181+R181)</f>
        <v>31740</v>
      </c>
    </row>
    <row r="182" spans="1:19" ht="22.5">
      <c r="A182" s="205">
        <v>2</v>
      </c>
      <c r="B182" s="4" t="s">
        <v>45</v>
      </c>
      <c r="C182" s="4" t="s">
        <v>67</v>
      </c>
      <c r="D182" s="5">
        <v>0.5</v>
      </c>
      <c r="E182" s="110">
        <v>4700</v>
      </c>
      <c r="F182" s="110"/>
      <c r="G182" s="110">
        <f t="shared" si="74"/>
        <v>0</v>
      </c>
      <c r="H182" s="110">
        <v>30</v>
      </c>
      <c r="I182" s="110">
        <f>(E182*H182)/100</f>
        <v>1410</v>
      </c>
      <c r="J182" s="110">
        <v>15</v>
      </c>
      <c r="K182" s="110">
        <f>SUM(E182*J182)/100</f>
        <v>705</v>
      </c>
      <c r="L182" s="121">
        <v>8</v>
      </c>
      <c r="M182" s="147">
        <f aca="true" t="shared" si="80" ref="M182:M188">SUM(L182*E182)/100</f>
        <v>376</v>
      </c>
      <c r="N182" s="110"/>
      <c r="O182" s="110"/>
      <c r="P182" s="110">
        <v>5</v>
      </c>
      <c r="Q182" s="102">
        <f>SUM(P182*E182)/100</f>
        <v>235</v>
      </c>
      <c r="R182" s="127">
        <f t="shared" si="78"/>
        <v>1113.8999999999999</v>
      </c>
      <c r="S182" s="215">
        <f t="shared" si="79"/>
        <v>8539.9</v>
      </c>
    </row>
    <row r="183" spans="1:19" ht="12.75">
      <c r="A183" s="205">
        <v>3</v>
      </c>
      <c r="B183" s="4" t="s">
        <v>45</v>
      </c>
      <c r="C183" s="4" t="s">
        <v>92</v>
      </c>
      <c r="D183" s="6">
        <v>1</v>
      </c>
      <c r="E183" s="110">
        <v>10000</v>
      </c>
      <c r="F183" s="110"/>
      <c r="G183" s="110">
        <f t="shared" si="74"/>
        <v>0</v>
      </c>
      <c r="H183" s="110"/>
      <c r="I183" s="110">
        <f t="shared" si="75"/>
        <v>0</v>
      </c>
      <c r="J183" s="110">
        <v>10</v>
      </c>
      <c r="K183" s="110">
        <f t="shared" si="76"/>
        <v>1000</v>
      </c>
      <c r="L183" s="121">
        <v>4</v>
      </c>
      <c r="M183" s="147">
        <f t="shared" si="80"/>
        <v>400</v>
      </c>
      <c r="N183" s="111"/>
      <c r="O183" s="111"/>
      <c r="P183" s="102">
        <v>5</v>
      </c>
      <c r="Q183" s="102">
        <f t="shared" si="77"/>
        <v>500</v>
      </c>
      <c r="R183" s="127">
        <f t="shared" si="78"/>
        <v>1785</v>
      </c>
      <c r="S183" s="215">
        <f t="shared" si="79"/>
        <v>13685</v>
      </c>
    </row>
    <row r="184" spans="1:19" ht="12.75">
      <c r="A184" s="205">
        <v>4</v>
      </c>
      <c r="B184" s="4" t="s">
        <v>45</v>
      </c>
      <c r="C184" s="2" t="s">
        <v>92</v>
      </c>
      <c r="D184" s="6">
        <v>0.5</v>
      </c>
      <c r="E184" s="110">
        <v>5000</v>
      </c>
      <c r="F184" s="110"/>
      <c r="G184" s="110">
        <f t="shared" si="74"/>
        <v>0</v>
      </c>
      <c r="H184" s="110"/>
      <c r="I184" s="110">
        <f t="shared" si="75"/>
        <v>0</v>
      </c>
      <c r="J184" s="110"/>
      <c r="K184" s="110">
        <f t="shared" si="76"/>
        <v>0</v>
      </c>
      <c r="L184" s="121">
        <v>4</v>
      </c>
      <c r="M184" s="147">
        <f t="shared" si="80"/>
        <v>200</v>
      </c>
      <c r="N184" s="111"/>
      <c r="O184" s="111"/>
      <c r="P184" s="102">
        <v>5</v>
      </c>
      <c r="Q184" s="102">
        <f t="shared" si="77"/>
        <v>250</v>
      </c>
      <c r="R184" s="127">
        <f t="shared" si="78"/>
        <v>817.5</v>
      </c>
      <c r="S184" s="215">
        <f t="shared" si="79"/>
        <v>6267.5</v>
      </c>
    </row>
    <row r="185" spans="1:19" ht="22.5">
      <c r="A185" s="205">
        <v>5</v>
      </c>
      <c r="B185" s="4" t="s">
        <v>45</v>
      </c>
      <c r="C185" s="4" t="s">
        <v>93</v>
      </c>
      <c r="D185" s="5">
        <v>1</v>
      </c>
      <c r="E185" s="110">
        <v>9400</v>
      </c>
      <c r="F185" s="110"/>
      <c r="G185" s="110">
        <f t="shared" si="74"/>
        <v>0</v>
      </c>
      <c r="H185" s="110">
        <v>30</v>
      </c>
      <c r="I185" s="110">
        <f t="shared" si="75"/>
        <v>2820</v>
      </c>
      <c r="J185" s="110">
        <v>15</v>
      </c>
      <c r="K185" s="110">
        <f t="shared" si="76"/>
        <v>1410</v>
      </c>
      <c r="L185" s="110">
        <v>8</v>
      </c>
      <c r="M185" s="110">
        <f t="shared" si="80"/>
        <v>752</v>
      </c>
      <c r="N185" s="111"/>
      <c r="O185" s="111"/>
      <c r="P185" s="102">
        <v>5</v>
      </c>
      <c r="Q185" s="102">
        <f t="shared" si="77"/>
        <v>470</v>
      </c>
      <c r="R185" s="127">
        <f t="shared" si="78"/>
        <v>2227.7999999999997</v>
      </c>
      <c r="S185" s="215">
        <f t="shared" si="79"/>
        <v>17079.8</v>
      </c>
    </row>
    <row r="186" spans="1:19" ht="22.5">
      <c r="A186" s="205">
        <v>6</v>
      </c>
      <c r="B186" s="4" t="s">
        <v>45</v>
      </c>
      <c r="C186" s="4" t="s">
        <v>68</v>
      </c>
      <c r="D186" s="5">
        <v>0.5</v>
      </c>
      <c r="E186" s="110">
        <v>4600</v>
      </c>
      <c r="F186" s="110"/>
      <c r="G186" s="110">
        <f t="shared" si="74"/>
        <v>0</v>
      </c>
      <c r="H186" s="110"/>
      <c r="I186" s="110">
        <f t="shared" si="75"/>
        <v>0</v>
      </c>
      <c r="J186" s="110"/>
      <c r="K186" s="110">
        <f t="shared" si="76"/>
        <v>0</v>
      </c>
      <c r="L186" s="110">
        <v>8</v>
      </c>
      <c r="M186" s="110">
        <f t="shared" si="80"/>
        <v>368</v>
      </c>
      <c r="N186" s="111"/>
      <c r="O186" s="111"/>
      <c r="P186" s="102"/>
      <c r="Q186" s="102">
        <f t="shared" si="77"/>
        <v>0</v>
      </c>
      <c r="R186" s="127">
        <f t="shared" si="78"/>
        <v>745.1999999999999</v>
      </c>
      <c r="S186" s="215">
        <f t="shared" si="79"/>
        <v>5713.2</v>
      </c>
    </row>
    <row r="187" spans="1:19" ht="33.75">
      <c r="A187" s="205">
        <v>7</v>
      </c>
      <c r="B187" s="4" t="s">
        <v>45</v>
      </c>
      <c r="C187" s="73" t="s">
        <v>94</v>
      </c>
      <c r="D187" s="5">
        <v>1</v>
      </c>
      <c r="E187" s="110">
        <v>6458</v>
      </c>
      <c r="F187" s="110"/>
      <c r="G187" s="110">
        <f t="shared" si="74"/>
        <v>0</v>
      </c>
      <c r="H187" s="110"/>
      <c r="I187" s="110">
        <f t="shared" si="75"/>
        <v>0</v>
      </c>
      <c r="J187" s="110">
        <v>15</v>
      </c>
      <c r="K187" s="110">
        <f t="shared" si="76"/>
        <v>968.7</v>
      </c>
      <c r="L187" s="110">
        <v>8</v>
      </c>
      <c r="M187" s="110">
        <f t="shared" si="80"/>
        <v>516.64</v>
      </c>
      <c r="N187" s="110"/>
      <c r="O187" s="110"/>
      <c r="P187" s="110"/>
      <c r="Q187" s="102">
        <f t="shared" si="77"/>
        <v>0</v>
      </c>
      <c r="R187" s="127">
        <f t="shared" si="78"/>
        <v>1191.501</v>
      </c>
      <c r="S187" s="215">
        <f t="shared" si="79"/>
        <v>9134.841</v>
      </c>
    </row>
    <row r="188" spans="1:19" ht="22.5">
      <c r="A188" s="205">
        <v>8</v>
      </c>
      <c r="B188" s="4" t="s">
        <v>45</v>
      </c>
      <c r="C188" s="4" t="s">
        <v>95</v>
      </c>
      <c r="D188" s="5">
        <v>1</v>
      </c>
      <c r="E188" s="110">
        <v>9200</v>
      </c>
      <c r="F188" s="110"/>
      <c r="G188" s="110">
        <f t="shared" si="74"/>
        <v>0</v>
      </c>
      <c r="H188" s="110"/>
      <c r="I188" s="110">
        <f t="shared" si="75"/>
        <v>0</v>
      </c>
      <c r="J188" s="110">
        <v>15</v>
      </c>
      <c r="K188" s="110">
        <f t="shared" si="76"/>
        <v>1380</v>
      </c>
      <c r="L188" s="121">
        <v>4</v>
      </c>
      <c r="M188" s="147">
        <f t="shared" si="80"/>
        <v>368</v>
      </c>
      <c r="N188" s="111"/>
      <c r="O188" s="111"/>
      <c r="P188" s="102">
        <v>5</v>
      </c>
      <c r="Q188" s="102">
        <f t="shared" si="77"/>
        <v>460</v>
      </c>
      <c r="R188" s="127">
        <f t="shared" si="78"/>
        <v>1711.2</v>
      </c>
      <c r="S188" s="215">
        <f t="shared" si="79"/>
        <v>13119.2</v>
      </c>
    </row>
    <row r="189" spans="1:19" ht="12.75">
      <c r="A189" s="205">
        <v>9</v>
      </c>
      <c r="B189" s="4" t="s">
        <v>45</v>
      </c>
      <c r="C189" s="4" t="s">
        <v>16</v>
      </c>
      <c r="D189" s="5">
        <v>1</v>
      </c>
      <c r="E189" s="110">
        <v>6458</v>
      </c>
      <c r="F189" s="110"/>
      <c r="G189" s="110">
        <f t="shared" si="74"/>
        <v>0</v>
      </c>
      <c r="H189" s="110"/>
      <c r="I189" s="110">
        <f t="shared" si="75"/>
        <v>0</v>
      </c>
      <c r="J189" s="110">
        <v>15</v>
      </c>
      <c r="K189" s="110">
        <f t="shared" si="76"/>
        <v>968.7</v>
      </c>
      <c r="L189" s="110"/>
      <c r="M189" s="110"/>
      <c r="N189" s="111"/>
      <c r="O189" s="111"/>
      <c r="P189" s="102"/>
      <c r="Q189" s="102"/>
      <c r="R189" s="127">
        <f t="shared" si="78"/>
        <v>1114.0049999999999</v>
      </c>
      <c r="S189" s="215">
        <f t="shared" si="79"/>
        <v>8540.705</v>
      </c>
    </row>
    <row r="190" spans="1:19" ht="33.75">
      <c r="A190" s="205">
        <v>10</v>
      </c>
      <c r="B190" s="4" t="s">
        <v>45</v>
      </c>
      <c r="C190" s="4" t="s">
        <v>96</v>
      </c>
      <c r="D190" s="5">
        <v>1</v>
      </c>
      <c r="E190" s="110">
        <v>8528</v>
      </c>
      <c r="F190" s="110"/>
      <c r="G190" s="110">
        <f t="shared" si="74"/>
        <v>0</v>
      </c>
      <c r="H190" s="110"/>
      <c r="I190" s="110">
        <f t="shared" si="75"/>
        <v>0</v>
      </c>
      <c r="J190" s="110"/>
      <c r="K190" s="110"/>
      <c r="L190" s="110"/>
      <c r="M190" s="110"/>
      <c r="N190" s="111"/>
      <c r="O190" s="111"/>
      <c r="P190" s="102">
        <v>5</v>
      </c>
      <c r="Q190" s="102">
        <f t="shared" si="77"/>
        <v>426.4</v>
      </c>
      <c r="R190" s="127">
        <f t="shared" si="78"/>
        <v>1343.1599999999999</v>
      </c>
      <c r="S190" s="215">
        <f t="shared" si="79"/>
        <v>10297.56</v>
      </c>
    </row>
    <row r="191" spans="1:19" ht="12.75">
      <c r="A191" s="205"/>
      <c r="B191" s="16" t="s">
        <v>13</v>
      </c>
      <c r="C191" s="16"/>
      <c r="D191" s="16">
        <f>SUM(D181:D190)</f>
        <v>8.5</v>
      </c>
      <c r="E191" s="103">
        <f>SUM(E181:E190)</f>
        <v>82744</v>
      </c>
      <c r="F191" s="103"/>
      <c r="G191" s="103">
        <f>SUM(G181:G190)</f>
        <v>0</v>
      </c>
      <c r="H191" s="103"/>
      <c r="I191" s="103">
        <f>SUM(I181:I190)</f>
        <v>9750</v>
      </c>
      <c r="J191" s="103"/>
      <c r="K191" s="103">
        <f>SUM(K181:K190)</f>
        <v>9192.400000000001</v>
      </c>
      <c r="L191" s="103"/>
      <c r="M191" s="103">
        <f>SUM(M181:M190)</f>
        <v>2980.64</v>
      </c>
      <c r="N191" s="103"/>
      <c r="O191" s="103"/>
      <c r="P191" s="103"/>
      <c r="Q191" s="103">
        <f>SUM(Q181:Q190)</f>
        <v>3261.4</v>
      </c>
      <c r="R191" s="108">
        <f>SUM(R181:R190)</f>
        <v>16189.266</v>
      </c>
      <c r="S191" s="208">
        <f>SUM(S181:S190)</f>
        <v>124117.70599999999</v>
      </c>
    </row>
    <row r="192" spans="1:19" ht="22.5">
      <c r="A192" s="219">
        <v>1</v>
      </c>
      <c r="B192" s="6" t="s">
        <v>72</v>
      </c>
      <c r="C192" s="60" t="s">
        <v>219</v>
      </c>
      <c r="D192" s="10">
        <v>1</v>
      </c>
      <c r="E192" s="104">
        <v>16500</v>
      </c>
      <c r="F192" s="104"/>
      <c r="G192" s="104"/>
      <c r="H192" s="104">
        <v>20</v>
      </c>
      <c r="I192" s="110">
        <f t="shared" si="75"/>
        <v>3300</v>
      </c>
      <c r="J192" s="110">
        <v>15</v>
      </c>
      <c r="K192" s="110">
        <f>SUM(E192*J192)/100</f>
        <v>2475</v>
      </c>
      <c r="L192" s="110">
        <v>8</v>
      </c>
      <c r="M192" s="110">
        <f>SUM(L192*E192)/100</f>
        <v>1320</v>
      </c>
      <c r="N192" s="104"/>
      <c r="O192" s="104"/>
      <c r="P192" s="102">
        <v>5</v>
      </c>
      <c r="Q192" s="102">
        <f>SUM(E192*P192)/100</f>
        <v>825</v>
      </c>
      <c r="R192" s="127">
        <f>SUM(I192+E192+M192+O192+G192+K192+Q192)*15%</f>
        <v>3663</v>
      </c>
      <c r="S192" s="215">
        <f>SUM(E192+I192+O192+G192+K192+M192+Q192+R192)</f>
        <v>28083</v>
      </c>
    </row>
    <row r="193" spans="1:19" ht="12.75">
      <c r="A193" s="205"/>
      <c r="B193" s="16" t="s">
        <v>13</v>
      </c>
      <c r="C193" s="16"/>
      <c r="D193" s="17">
        <v>1</v>
      </c>
      <c r="E193" s="103">
        <f>SUM(E192)</f>
        <v>16500</v>
      </c>
      <c r="F193" s="103"/>
      <c r="G193" s="103"/>
      <c r="H193" s="103"/>
      <c r="I193" s="103">
        <f>SUM(I192)</f>
        <v>3300</v>
      </c>
      <c r="J193" s="103"/>
      <c r="K193" s="103">
        <f>SUM(K192)</f>
        <v>2475</v>
      </c>
      <c r="L193" s="103"/>
      <c r="M193" s="103">
        <f>SUM(M192)</f>
        <v>1320</v>
      </c>
      <c r="N193" s="103"/>
      <c r="O193" s="103"/>
      <c r="P193" s="103"/>
      <c r="Q193" s="103">
        <f>SUM(Q192)</f>
        <v>825</v>
      </c>
      <c r="R193" s="108">
        <f>SUM(R192)</f>
        <v>3663</v>
      </c>
      <c r="S193" s="223">
        <f>SUM(S192)</f>
        <v>28083</v>
      </c>
    </row>
    <row r="194" spans="1:19" ht="22.5">
      <c r="A194" s="205">
        <v>2</v>
      </c>
      <c r="B194" s="60" t="s">
        <v>72</v>
      </c>
      <c r="C194" s="4" t="s">
        <v>71</v>
      </c>
      <c r="D194" s="5">
        <v>1</v>
      </c>
      <c r="E194" s="110">
        <v>9600</v>
      </c>
      <c r="F194" s="110"/>
      <c r="G194" s="110">
        <f aca="true" t="shared" si="81" ref="G194:G199">SUM(F194*E194)</f>
        <v>0</v>
      </c>
      <c r="H194" s="110">
        <v>30</v>
      </c>
      <c r="I194" s="147">
        <f t="shared" si="75"/>
        <v>2880</v>
      </c>
      <c r="J194" s="110">
        <v>15</v>
      </c>
      <c r="K194" s="110">
        <f aca="true" t="shared" si="82" ref="K194:K199">SUM(E194*J194)/100</f>
        <v>1440</v>
      </c>
      <c r="L194" s="110">
        <v>8</v>
      </c>
      <c r="M194" s="110">
        <f aca="true" t="shared" si="83" ref="M194:M199">SUM(L194*E194)/100</f>
        <v>768</v>
      </c>
      <c r="N194" s="110"/>
      <c r="O194" s="110"/>
      <c r="P194" s="102">
        <v>5</v>
      </c>
      <c r="Q194" s="102">
        <f aca="true" t="shared" si="84" ref="Q194:Q199">SUM(E194*P194)/100</f>
        <v>480</v>
      </c>
      <c r="R194" s="127">
        <f aca="true" t="shared" si="85" ref="R194:R199">SUM(I194+E194+M194+O194+G194+K194+Q194)*15%</f>
        <v>2275.2</v>
      </c>
      <c r="S194" s="215">
        <f aca="true" t="shared" si="86" ref="S194:S199">SUM(E194+I194+O194+G194+K194+M194+Q194+R194)</f>
        <v>17443.2</v>
      </c>
    </row>
    <row r="195" spans="1:19" ht="22.5">
      <c r="A195" s="205">
        <v>4</v>
      </c>
      <c r="B195" s="60" t="s">
        <v>72</v>
      </c>
      <c r="C195" s="4" t="s">
        <v>70</v>
      </c>
      <c r="D195" s="6">
        <v>0.5</v>
      </c>
      <c r="E195" s="110">
        <v>4800</v>
      </c>
      <c r="F195" s="110"/>
      <c r="G195" s="110">
        <f t="shared" si="81"/>
        <v>0</v>
      </c>
      <c r="H195" s="110">
        <v>30</v>
      </c>
      <c r="I195" s="147">
        <f t="shared" si="75"/>
        <v>1440</v>
      </c>
      <c r="J195" s="110">
        <v>15</v>
      </c>
      <c r="K195" s="110">
        <f t="shared" si="82"/>
        <v>720</v>
      </c>
      <c r="L195" s="110">
        <v>8</v>
      </c>
      <c r="M195" s="110">
        <f t="shared" si="83"/>
        <v>384</v>
      </c>
      <c r="N195" s="110"/>
      <c r="O195" s="110"/>
      <c r="P195" s="102">
        <v>5</v>
      </c>
      <c r="Q195" s="102">
        <f t="shared" si="84"/>
        <v>240</v>
      </c>
      <c r="R195" s="127">
        <f t="shared" si="85"/>
        <v>1137.6</v>
      </c>
      <c r="S195" s="215">
        <f t="shared" si="86"/>
        <v>8721.6</v>
      </c>
    </row>
    <row r="196" spans="1:19" ht="22.5">
      <c r="A196" s="205">
        <v>5</v>
      </c>
      <c r="B196" s="60" t="s">
        <v>72</v>
      </c>
      <c r="C196" s="4" t="s">
        <v>97</v>
      </c>
      <c r="D196" s="5">
        <v>1</v>
      </c>
      <c r="E196" s="110">
        <v>9200</v>
      </c>
      <c r="F196" s="110"/>
      <c r="G196" s="110">
        <f t="shared" si="81"/>
        <v>0</v>
      </c>
      <c r="H196" s="110"/>
      <c r="I196" s="147">
        <f t="shared" si="75"/>
        <v>0</v>
      </c>
      <c r="J196" s="110">
        <v>15</v>
      </c>
      <c r="K196" s="110">
        <f t="shared" si="82"/>
        <v>1380</v>
      </c>
      <c r="L196" s="110">
        <v>8</v>
      </c>
      <c r="M196" s="110">
        <f t="shared" si="83"/>
        <v>736</v>
      </c>
      <c r="N196" s="110"/>
      <c r="O196" s="110"/>
      <c r="P196" s="102">
        <v>5</v>
      </c>
      <c r="Q196" s="102">
        <f t="shared" si="84"/>
        <v>460</v>
      </c>
      <c r="R196" s="127">
        <f t="shared" si="85"/>
        <v>1766.3999999999999</v>
      </c>
      <c r="S196" s="215">
        <f t="shared" si="86"/>
        <v>13542.4</v>
      </c>
    </row>
    <row r="197" spans="1:19" ht="22.5">
      <c r="A197" s="205">
        <v>6</v>
      </c>
      <c r="B197" s="60" t="s">
        <v>72</v>
      </c>
      <c r="C197" s="4" t="s">
        <v>71</v>
      </c>
      <c r="D197" s="5">
        <v>1</v>
      </c>
      <c r="E197" s="110">
        <v>9600</v>
      </c>
      <c r="F197" s="110"/>
      <c r="G197" s="110">
        <f t="shared" si="81"/>
        <v>0</v>
      </c>
      <c r="H197" s="110">
        <v>30</v>
      </c>
      <c r="I197" s="147">
        <f t="shared" si="75"/>
        <v>2880</v>
      </c>
      <c r="J197" s="110">
        <v>15</v>
      </c>
      <c r="K197" s="110">
        <f t="shared" si="82"/>
        <v>1440</v>
      </c>
      <c r="L197" s="110">
        <v>8</v>
      </c>
      <c r="M197" s="110">
        <f t="shared" si="83"/>
        <v>768</v>
      </c>
      <c r="N197" s="110"/>
      <c r="O197" s="110"/>
      <c r="P197" s="102">
        <v>5</v>
      </c>
      <c r="Q197" s="102">
        <f t="shared" si="84"/>
        <v>480</v>
      </c>
      <c r="R197" s="127">
        <f t="shared" si="85"/>
        <v>2275.2</v>
      </c>
      <c r="S197" s="215">
        <f t="shared" si="86"/>
        <v>17443.2</v>
      </c>
    </row>
    <row r="198" spans="1:19" ht="22.5">
      <c r="A198" s="205">
        <v>7</v>
      </c>
      <c r="B198" s="60" t="s">
        <v>72</v>
      </c>
      <c r="C198" s="4" t="s">
        <v>71</v>
      </c>
      <c r="D198" s="5">
        <v>1</v>
      </c>
      <c r="E198" s="110">
        <v>9600</v>
      </c>
      <c r="F198" s="110"/>
      <c r="G198" s="110">
        <f t="shared" si="81"/>
        <v>0</v>
      </c>
      <c r="H198" s="110">
        <v>30</v>
      </c>
      <c r="I198" s="147">
        <f t="shared" si="75"/>
        <v>2880</v>
      </c>
      <c r="J198" s="110">
        <v>15</v>
      </c>
      <c r="K198" s="110">
        <f t="shared" si="82"/>
        <v>1440</v>
      </c>
      <c r="L198" s="110">
        <v>8</v>
      </c>
      <c r="M198" s="110">
        <f t="shared" si="83"/>
        <v>768</v>
      </c>
      <c r="N198" s="110"/>
      <c r="O198" s="110"/>
      <c r="P198" s="102">
        <v>5</v>
      </c>
      <c r="Q198" s="102">
        <f t="shared" si="84"/>
        <v>480</v>
      </c>
      <c r="R198" s="127">
        <f t="shared" si="85"/>
        <v>2275.2</v>
      </c>
      <c r="S198" s="215">
        <f t="shared" si="86"/>
        <v>17443.2</v>
      </c>
    </row>
    <row r="199" spans="1:19" ht="22.5">
      <c r="A199" s="205">
        <v>8</v>
      </c>
      <c r="B199" s="60" t="s">
        <v>72</v>
      </c>
      <c r="C199" s="4" t="s">
        <v>71</v>
      </c>
      <c r="D199" s="5">
        <v>1</v>
      </c>
      <c r="E199" s="110">
        <v>9600</v>
      </c>
      <c r="F199" s="110"/>
      <c r="G199" s="110">
        <f t="shared" si="81"/>
        <v>0</v>
      </c>
      <c r="H199" s="110">
        <v>30</v>
      </c>
      <c r="I199" s="147">
        <f>(E199*H199)/100</f>
        <v>2880</v>
      </c>
      <c r="J199" s="110">
        <v>15</v>
      </c>
      <c r="K199" s="110">
        <f t="shared" si="82"/>
        <v>1440</v>
      </c>
      <c r="L199" s="110">
        <v>8</v>
      </c>
      <c r="M199" s="110">
        <f t="shared" si="83"/>
        <v>768</v>
      </c>
      <c r="N199" s="110"/>
      <c r="O199" s="110"/>
      <c r="P199" s="102">
        <v>5</v>
      </c>
      <c r="Q199" s="102">
        <f t="shared" si="84"/>
        <v>480</v>
      </c>
      <c r="R199" s="127">
        <f t="shared" si="85"/>
        <v>2275.2</v>
      </c>
      <c r="S199" s="215">
        <f t="shared" si="86"/>
        <v>17443.2</v>
      </c>
    </row>
    <row r="200" spans="1:19" ht="12.75">
      <c r="A200" s="205"/>
      <c r="B200" s="16" t="s">
        <v>13</v>
      </c>
      <c r="C200" s="17"/>
      <c r="D200" s="16">
        <f>SUM(D194:D199)</f>
        <v>5.5</v>
      </c>
      <c r="E200" s="103">
        <f>SUM(E194:E199)</f>
        <v>52400</v>
      </c>
      <c r="F200" s="103"/>
      <c r="G200" s="103">
        <f>SUM(G194:G199)</f>
        <v>0</v>
      </c>
      <c r="H200" s="103"/>
      <c r="I200" s="168">
        <f>SUM(I194:I199)</f>
        <v>12960</v>
      </c>
      <c r="J200" s="103"/>
      <c r="K200" s="103">
        <f>SUM(K194:K199)</f>
        <v>7860</v>
      </c>
      <c r="L200" s="103"/>
      <c r="M200" s="103">
        <f>SUM(M194:M199)</f>
        <v>4192</v>
      </c>
      <c r="N200" s="103"/>
      <c r="O200" s="103"/>
      <c r="P200" s="103"/>
      <c r="Q200" s="103">
        <f>SUM(Q194:Q199)</f>
        <v>2620</v>
      </c>
      <c r="R200" s="108">
        <f>SUM(R194:R199)</f>
        <v>12004.8</v>
      </c>
      <c r="S200" s="217">
        <f>SUM(S194:S199)</f>
        <v>92036.8</v>
      </c>
    </row>
    <row r="201" spans="1:19" ht="22.5">
      <c r="A201" s="205">
        <v>9</v>
      </c>
      <c r="B201" s="60" t="s">
        <v>72</v>
      </c>
      <c r="C201" s="4" t="s">
        <v>84</v>
      </c>
      <c r="D201" s="5">
        <v>1</v>
      </c>
      <c r="E201" s="110">
        <v>6458</v>
      </c>
      <c r="F201" s="110"/>
      <c r="G201" s="110"/>
      <c r="H201" s="110"/>
      <c r="I201" s="147"/>
      <c r="J201" s="110">
        <v>15</v>
      </c>
      <c r="K201" s="110">
        <f>SUM(E201*J201)/100</f>
        <v>968.7</v>
      </c>
      <c r="L201" s="110">
        <v>8</v>
      </c>
      <c r="M201" s="110">
        <f>SUM(L201*E201)/100</f>
        <v>516.64</v>
      </c>
      <c r="N201" s="111"/>
      <c r="O201" s="111"/>
      <c r="P201" s="110"/>
      <c r="Q201" s="102">
        <f>SUM(P201*E201)</f>
        <v>0</v>
      </c>
      <c r="R201" s="127">
        <f>SUM(I201+E201+M201+O201+G201+K201+Q201)*15%</f>
        <v>1191.501</v>
      </c>
      <c r="S201" s="215">
        <f>SUM(E201+I201+O201+G201+K201+M201+Q201+R201)</f>
        <v>9134.841</v>
      </c>
    </row>
    <row r="202" spans="1:19" ht="22.5">
      <c r="A202" s="205">
        <v>10</v>
      </c>
      <c r="B202" s="60" t="s">
        <v>72</v>
      </c>
      <c r="C202" s="4" t="s">
        <v>84</v>
      </c>
      <c r="D202" s="5">
        <v>1</v>
      </c>
      <c r="E202" s="110">
        <v>6458</v>
      </c>
      <c r="F202" s="110"/>
      <c r="G202" s="110"/>
      <c r="H202" s="110"/>
      <c r="I202" s="147"/>
      <c r="J202" s="110">
        <v>15</v>
      </c>
      <c r="K202" s="110">
        <f>SUM(E202*J202)/100</f>
        <v>968.7</v>
      </c>
      <c r="L202" s="110">
        <v>8</v>
      </c>
      <c r="M202" s="110">
        <f>SUM(L202*E202)/100</f>
        <v>516.64</v>
      </c>
      <c r="N202" s="111"/>
      <c r="O202" s="111"/>
      <c r="P202" s="110"/>
      <c r="Q202" s="102">
        <f>SUM(P202*E202)</f>
        <v>0</v>
      </c>
      <c r="R202" s="127">
        <f>SUM(I202+E202+M202+O202+G202+K202+Q202)*15%</f>
        <v>1191.501</v>
      </c>
      <c r="S202" s="215">
        <f>SUM(E202+I202+O202+G202+K202+M202+Q202+R202)</f>
        <v>9134.841</v>
      </c>
    </row>
    <row r="203" spans="1:19" ht="12.75">
      <c r="A203" s="205"/>
      <c r="B203" s="16" t="s">
        <v>8</v>
      </c>
      <c r="C203" s="16"/>
      <c r="D203" s="58">
        <f>SUM(D201:D202)</f>
        <v>2</v>
      </c>
      <c r="E203" s="103">
        <f>SUM(E201:E202)</f>
        <v>12916</v>
      </c>
      <c r="F203" s="103"/>
      <c r="G203" s="103"/>
      <c r="H203" s="103"/>
      <c r="I203" s="164">
        <f>SUM(I201:I202)</f>
        <v>0</v>
      </c>
      <c r="J203" s="103"/>
      <c r="K203" s="103">
        <f>SUM(K201:K202)</f>
        <v>1937.4</v>
      </c>
      <c r="L203" s="103"/>
      <c r="M203" s="103">
        <f>SUM(M201:M202)</f>
        <v>1033.28</v>
      </c>
      <c r="N203" s="103"/>
      <c r="O203" s="103"/>
      <c r="P203" s="103"/>
      <c r="Q203" s="103">
        <f>SUM(Q201:Q202)</f>
        <v>0</v>
      </c>
      <c r="R203" s="108">
        <f>SUM(R201:R202)</f>
        <v>2383.002</v>
      </c>
      <c r="S203" s="217">
        <f>SUM(S201:S202)</f>
        <v>18269.682</v>
      </c>
    </row>
    <row r="204" spans="1:19" ht="12.75">
      <c r="A204" s="205"/>
      <c r="B204" s="16" t="s">
        <v>10</v>
      </c>
      <c r="C204" s="16"/>
      <c r="D204" s="16">
        <f>SUM(D203+D200+D193)</f>
        <v>8.5</v>
      </c>
      <c r="E204" s="103">
        <f>SUM(E203+E200+E193)</f>
        <v>81816</v>
      </c>
      <c r="F204" s="103"/>
      <c r="G204" s="103">
        <f>SUM(G203+G200+G193)</f>
        <v>0</v>
      </c>
      <c r="H204" s="103"/>
      <c r="I204" s="168">
        <f>SUM(I203+I200+I193)</f>
        <v>16260</v>
      </c>
      <c r="J204" s="103"/>
      <c r="K204" s="103">
        <f>SUM(K203+K200+K193)</f>
        <v>12272.4</v>
      </c>
      <c r="L204" s="103"/>
      <c r="M204" s="103">
        <f>SUM(M203+M200+M193)</f>
        <v>6545.28</v>
      </c>
      <c r="N204" s="103"/>
      <c r="O204" s="103"/>
      <c r="P204" s="103"/>
      <c r="Q204" s="103">
        <f>SUM(Q203+Q200+Q193)</f>
        <v>3445</v>
      </c>
      <c r="R204" s="108">
        <f>SUM(R203+R200+R193)</f>
        <v>18050.802</v>
      </c>
      <c r="S204" s="208">
        <f>SUM(S203+S200+S193)</f>
        <v>138389.48200000002</v>
      </c>
    </row>
    <row r="205" spans="1:19" ht="22.5">
      <c r="A205" s="225">
        <v>1</v>
      </c>
      <c r="B205" s="91" t="s">
        <v>46</v>
      </c>
      <c r="C205" s="91" t="s">
        <v>220</v>
      </c>
      <c r="D205" s="90">
        <v>1</v>
      </c>
      <c r="E205" s="149">
        <v>15100</v>
      </c>
      <c r="F205" s="149"/>
      <c r="G205" s="149">
        <f aca="true" t="shared" si="87" ref="G205:G224">SUM(F205*E205)</f>
        <v>0</v>
      </c>
      <c r="H205" s="149"/>
      <c r="I205" s="147">
        <f aca="true" t="shared" si="88" ref="I205:I264">(E205*H205)/100</f>
        <v>0</v>
      </c>
      <c r="J205" s="110"/>
      <c r="K205" s="110">
        <f aca="true" t="shared" si="89" ref="K205:K224">SUM(E205*J205)/100</f>
        <v>0</v>
      </c>
      <c r="L205" s="102">
        <v>8</v>
      </c>
      <c r="M205" s="110">
        <f aca="true" t="shared" si="90" ref="M205:M224">SUM(L205*E205)/100</f>
        <v>1208</v>
      </c>
      <c r="N205" s="102"/>
      <c r="O205" s="102"/>
      <c r="P205" s="102">
        <v>5</v>
      </c>
      <c r="Q205" s="102">
        <f aca="true" t="shared" si="91" ref="Q205:Q224">SUM(E205*P205)/100</f>
        <v>755</v>
      </c>
      <c r="R205" s="127">
        <f aca="true" t="shared" si="92" ref="R205:R225">SUM(I205+E205+M205+O205+G205+K205+Q205)*15%</f>
        <v>2559.45</v>
      </c>
      <c r="S205" s="215">
        <f aca="true" t="shared" si="93" ref="S205:S225">SUM(E205+I205+O205+G205+K205+M205+Q205+R205)</f>
        <v>19622.45</v>
      </c>
    </row>
    <row r="206" spans="1:19" ht="22.5">
      <c r="A206" s="225">
        <v>2</v>
      </c>
      <c r="B206" s="91" t="s">
        <v>46</v>
      </c>
      <c r="C206" s="91" t="s">
        <v>220</v>
      </c>
      <c r="D206" s="90">
        <v>1</v>
      </c>
      <c r="E206" s="149">
        <v>15100</v>
      </c>
      <c r="F206" s="149"/>
      <c r="G206" s="149">
        <f t="shared" si="87"/>
        <v>0</v>
      </c>
      <c r="H206" s="149">
        <v>20</v>
      </c>
      <c r="I206" s="147">
        <f t="shared" si="88"/>
        <v>3020</v>
      </c>
      <c r="J206" s="102">
        <v>29</v>
      </c>
      <c r="K206" s="110">
        <f t="shared" si="89"/>
        <v>4379</v>
      </c>
      <c r="L206" s="102">
        <v>8</v>
      </c>
      <c r="M206" s="110">
        <f t="shared" si="90"/>
        <v>1208</v>
      </c>
      <c r="N206" s="102"/>
      <c r="O206" s="102"/>
      <c r="P206" s="102">
        <v>5</v>
      </c>
      <c r="Q206" s="102">
        <f t="shared" si="91"/>
        <v>755</v>
      </c>
      <c r="R206" s="127">
        <f t="shared" si="92"/>
        <v>3669.2999999999997</v>
      </c>
      <c r="S206" s="215">
        <f t="shared" si="93"/>
        <v>28131.3</v>
      </c>
    </row>
    <row r="207" spans="1:19" ht="22.5">
      <c r="A207" s="225">
        <v>3</v>
      </c>
      <c r="B207" s="91" t="s">
        <v>46</v>
      </c>
      <c r="C207" s="91" t="s">
        <v>220</v>
      </c>
      <c r="D207" s="90">
        <v>1</v>
      </c>
      <c r="E207" s="149">
        <v>15100</v>
      </c>
      <c r="F207" s="149"/>
      <c r="G207" s="149">
        <f t="shared" si="87"/>
        <v>0</v>
      </c>
      <c r="H207" s="149"/>
      <c r="I207" s="147">
        <f t="shared" si="88"/>
        <v>0</v>
      </c>
      <c r="J207" s="102">
        <v>15</v>
      </c>
      <c r="K207" s="110">
        <f t="shared" si="89"/>
        <v>2265</v>
      </c>
      <c r="L207" s="102">
        <v>8</v>
      </c>
      <c r="M207" s="110">
        <f t="shared" si="90"/>
        <v>1208</v>
      </c>
      <c r="N207" s="102"/>
      <c r="O207" s="102"/>
      <c r="P207" s="102">
        <v>5</v>
      </c>
      <c r="Q207" s="102">
        <f t="shared" si="91"/>
        <v>755</v>
      </c>
      <c r="R207" s="127">
        <f t="shared" si="92"/>
        <v>2899.2</v>
      </c>
      <c r="S207" s="215">
        <f t="shared" si="93"/>
        <v>22227.2</v>
      </c>
    </row>
    <row r="208" spans="1:19" ht="12.75">
      <c r="A208" s="225">
        <v>4</v>
      </c>
      <c r="B208" s="91" t="s">
        <v>46</v>
      </c>
      <c r="C208" s="90" t="s">
        <v>221</v>
      </c>
      <c r="D208" s="90">
        <v>1</v>
      </c>
      <c r="E208" s="149">
        <v>14800</v>
      </c>
      <c r="F208" s="149"/>
      <c r="G208" s="149">
        <f t="shared" si="87"/>
        <v>0</v>
      </c>
      <c r="H208" s="149"/>
      <c r="I208" s="147">
        <f t="shared" si="88"/>
        <v>0</v>
      </c>
      <c r="J208" s="110">
        <v>15</v>
      </c>
      <c r="K208" s="110">
        <f t="shared" si="89"/>
        <v>2220</v>
      </c>
      <c r="L208" s="102">
        <v>8</v>
      </c>
      <c r="M208" s="110">
        <f t="shared" si="90"/>
        <v>1184</v>
      </c>
      <c r="N208" s="102"/>
      <c r="O208" s="102"/>
      <c r="P208" s="102">
        <v>5</v>
      </c>
      <c r="Q208" s="102">
        <f t="shared" si="91"/>
        <v>740</v>
      </c>
      <c r="R208" s="127">
        <f t="shared" si="92"/>
        <v>2841.6</v>
      </c>
      <c r="S208" s="215">
        <f t="shared" si="93"/>
        <v>21785.6</v>
      </c>
    </row>
    <row r="209" spans="1:19" ht="12.75">
      <c r="A209" s="225">
        <v>5</v>
      </c>
      <c r="B209" s="91" t="s">
        <v>46</v>
      </c>
      <c r="C209" s="90" t="s">
        <v>221</v>
      </c>
      <c r="D209" s="49">
        <v>0.5</v>
      </c>
      <c r="E209" s="149">
        <v>7400</v>
      </c>
      <c r="F209" s="149"/>
      <c r="G209" s="149">
        <f>SUM(F209*E209)</f>
        <v>0</v>
      </c>
      <c r="H209" s="149"/>
      <c r="I209" s="147">
        <f t="shared" si="88"/>
        <v>0</v>
      </c>
      <c r="J209" s="110"/>
      <c r="K209" s="110">
        <f t="shared" si="89"/>
        <v>0</v>
      </c>
      <c r="L209" s="102">
        <v>8</v>
      </c>
      <c r="M209" s="110">
        <f t="shared" si="90"/>
        <v>592</v>
      </c>
      <c r="N209" s="102"/>
      <c r="O209" s="102"/>
      <c r="P209" s="102">
        <v>5</v>
      </c>
      <c r="Q209" s="102">
        <f t="shared" si="91"/>
        <v>370</v>
      </c>
      <c r="R209" s="127">
        <f t="shared" si="92"/>
        <v>1254.3</v>
      </c>
      <c r="S209" s="215">
        <f t="shared" si="93"/>
        <v>9616.3</v>
      </c>
    </row>
    <row r="210" spans="1:28" s="37" customFormat="1" ht="15.75">
      <c r="A210" s="205">
        <v>6</v>
      </c>
      <c r="B210" s="91" t="s">
        <v>46</v>
      </c>
      <c r="C210" s="90" t="s">
        <v>206</v>
      </c>
      <c r="D210" s="90">
        <v>1</v>
      </c>
      <c r="E210" s="147">
        <v>14800</v>
      </c>
      <c r="F210" s="147"/>
      <c r="G210" s="147">
        <f>SUM(E210*F210)</f>
        <v>0</v>
      </c>
      <c r="H210" s="147"/>
      <c r="I210" s="147">
        <f t="shared" si="88"/>
        <v>0</v>
      </c>
      <c r="J210" s="110"/>
      <c r="K210" s="110">
        <f>SUM(J210*E210)/100</f>
        <v>0</v>
      </c>
      <c r="L210" s="110">
        <v>8</v>
      </c>
      <c r="M210" s="110">
        <f t="shared" si="90"/>
        <v>1184</v>
      </c>
      <c r="N210" s="110"/>
      <c r="O210" s="110"/>
      <c r="P210" s="102">
        <v>5</v>
      </c>
      <c r="Q210" s="102">
        <f>SUM(E210*P210)/100</f>
        <v>740</v>
      </c>
      <c r="R210" s="127">
        <f t="shared" si="92"/>
        <v>2508.6</v>
      </c>
      <c r="S210" s="215">
        <f t="shared" si="93"/>
        <v>19232.6</v>
      </c>
      <c r="T210" s="41"/>
      <c r="U210" s="42"/>
      <c r="V210" s="42"/>
      <c r="W210" s="43"/>
      <c r="X210" s="42"/>
      <c r="Y210" s="42"/>
      <c r="Z210" s="44"/>
      <c r="AA210" s="44"/>
      <c r="AB210" s="44"/>
    </row>
    <row r="211" spans="1:19" ht="12.75">
      <c r="A211" s="225">
        <v>7</v>
      </c>
      <c r="B211" s="91" t="s">
        <v>46</v>
      </c>
      <c r="C211" s="91" t="s">
        <v>222</v>
      </c>
      <c r="D211" s="90">
        <v>1</v>
      </c>
      <c r="E211" s="149">
        <v>14800</v>
      </c>
      <c r="F211" s="149"/>
      <c r="G211" s="149">
        <f t="shared" si="87"/>
        <v>0</v>
      </c>
      <c r="H211" s="149">
        <v>30</v>
      </c>
      <c r="I211" s="147">
        <f t="shared" si="88"/>
        <v>4440</v>
      </c>
      <c r="J211" s="110">
        <v>15</v>
      </c>
      <c r="K211" s="110">
        <f t="shared" si="89"/>
        <v>2220</v>
      </c>
      <c r="L211" s="102">
        <v>12</v>
      </c>
      <c r="M211" s="110">
        <f t="shared" si="90"/>
        <v>1776</v>
      </c>
      <c r="N211" s="102"/>
      <c r="O211" s="102"/>
      <c r="P211" s="102">
        <v>5</v>
      </c>
      <c r="Q211" s="102">
        <f t="shared" si="91"/>
        <v>740</v>
      </c>
      <c r="R211" s="127">
        <f t="shared" si="92"/>
        <v>3596.4</v>
      </c>
      <c r="S211" s="215">
        <f t="shared" si="93"/>
        <v>27572.4</v>
      </c>
    </row>
    <row r="212" spans="1:19" ht="12.75">
      <c r="A212" s="225">
        <v>8</v>
      </c>
      <c r="B212" s="91" t="s">
        <v>46</v>
      </c>
      <c r="C212" s="90" t="s">
        <v>223</v>
      </c>
      <c r="D212" s="90">
        <v>1</v>
      </c>
      <c r="E212" s="149">
        <v>14800</v>
      </c>
      <c r="F212" s="149"/>
      <c r="G212" s="149">
        <f t="shared" si="87"/>
        <v>0</v>
      </c>
      <c r="H212" s="149"/>
      <c r="I212" s="147">
        <f t="shared" si="88"/>
        <v>0</v>
      </c>
      <c r="J212" s="110"/>
      <c r="K212" s="110">
        <f t="shared" si="89"/>
        <v>0</v>
      </c>
      <c r="L212" s="102">
        <v>8</v>
      </c>
      <c r="M212" s="110">
        <f t="shared" si="90"/>
        <v>1184</v>
      </c>
      <c r="N212" s="102"/>
      <c r="O212" s="102"/>
      <c r="P212" s="102">
        <v>5</v>
      </c>
      <c r="Q212" s="102">
        <f t="shared" si="91"/>
        <v>740</v>
      </c>
      <c r="R212" s="127">
        <f t="shared" si="92"/>
        <v>2508.6</v>
      </c>
      <c r="S212" s="215">
        <f t="shared" si="93"/>
        <v>19232.6</v>
      </c>
    </row>
    <row r="213" spans="1:19" ht="22.5">
      <c r="A213" s="225">
        <v>9</v>
      </c>
      <c r="B213" s="91" t="s">
        <v>46</v>
      </c>
      <c r="C213" s="91" t="s">
        <v>220</v>
      </c>
      <c r="D213" s="90">
        <v>1</v>
      </c>
      <c r="E213" s="149">
        <v>15100</v>
      </c>
      <c r="F213" s="149"/>
      <c r="G213" s="149">
        <f t="shared" si="87"/>
        <v>0</v>
      </c>
      <c r="H213" s="149"/>
      <c r="I213" s="147">
        <f t="shared" si="88"/>
        <v>0</v>
      </c>
      <c r="J213" s="102">
        <v>29</v>
      </c>
      <c r="K213" s="110">
        <f t="shared" si="89"/>
        <v>4379</v>
      </c>
      <c r="L213" s="102">
        <v>8</v>
      </c>
      <c r="M213" s="110">
        <f t="shared" si="90"/>
        <v>1208</v>
      </c>
      <c r="N213" s="102"/>
      <c r="O213" s="102"/>
      <c r="P213" s="102">
        <v>5</v>
      </c>
      <c r="Q213" s="102">
        <f t="shared" si="91"/>
        <v>755</v>
      </c>
      <c r="R213" s="127">
        <f t="shared" si="92"/>
        <v>3216.2999999999997</v>
      </c>
      <c r="S213" s="215">
        <f t="shared" si="93"/>
        <v>24658.3</v>
      </c>
    </row>
    <row r="214" spans="1:19" ht="12.75">
      <c r="A214" s="225">
        <v>10</v>
      </c>
      <c r="B214" s="91" t="s">
        <v>46</v>
      </c>
      <c r="C214" s="90" t="s">
        <v>224</v>
      </c>
      <c r="D214" s="90">
        <v>1</v>
      </c>
      <c r="E214" s="149">
        <v>14800</v>
      </c>
      <c r="F214" s="149"/>
      <c r="G214" s="149">
        <f t="shared" si="87"/>
        <v>0</v>
      </c>
      <c r="H214" s="149"/>
      <c r="I214" s="147">
        <f t="shared" si="88"/>
        <v>0</v>
      </c>
      <c r="J214" s="102"/>
      <c r="K214" s="110">
        <f t="shared" si="89"/>
        <v>0</v>
      </c>
      <c r="L214" s="102">
        <v>8</v>
      </c>
      <c r="M214" s="110">
        <f t="shared" si="90"/>
        <v>1184</v>
      </c>
      <c r="N214" s="102"/>
      <c r="O214" s="102"/>
      <c r="P214" s="102">
        <v>5</v>
      </c>
      <c r="Q214" s="102">
        <f t="shared" si="91"/>
        <v>740</v>
      </c>
      <c r="R214" s="127">
        <f t="shared" si="92"/>
        <v>2508.6</v>
      </c>
      <c r="S214" s="215">
        <f t="shared" si="93"/>
        <v>19232.6</v>
      </c>
    </row>
    <row r="215" spans="1:19" ht="22.5">
      <c r="A215" s="225">
        <v>11</v>
      </c>
      <c r="B215" s="91" t="s">
        <v>46</v>
      </c>
      <c r="C215" s="91" t="s">
        <v>225</v>
      </c>
      <c r="D215" s="90">
        <v>1</v>
      </c>
      <c r="E215" s="149">
        <v>14800</v>
      </c>
      <c r="F215" s="149"/>
      <c r="G215" s="149">
        <f t="shared" si="87"/>
        <v>0</v>
      </c>
      <c r="H215" s="149"/>
      <c r="I215" s="147">
        <f t="shared" si="88"/>
        <v>0</v>
      </c>
      <c r="J215" s="102"/>
      <c r="K215" s="110">
        <f t="shared" si="89"/>
        <v>0</v>
      </c>
      <c r="L215" s="102">
        <v>8</v>
      </c>
      <c r="M215" s="110">
        <f t="shared" si="90"/>
        <v>1184</v>
      </c>
      <c r="N215" s="102"/>
      <c r="O215" s="102"/>
      <c r="P215" s="102">
        <v>5</v>
      </c>
      <c r="Q215" s="102">
        <f t="shared" si="91"/>
        <v>740</v>
      </c>
      <c r="R215" s="127">
        <f t="shared" si="92"/>
        <v>2508.6</v>
      </c>
      <c r="S215" s="215">
        <f t="shared" si="93"/>
        <v>19232.6</v>
      </c>
    </row>
    <row r="216" spans="1:19" ht="12.75">
      <c r="A216" s="225">
        <v>12</v>
      </c>
      <c r="B216" s="91" t="s">
        <v>46</v>
      </c>
      <c r="C216" s="90" t="s">
        <v>214</v>
      </c>
      <c r="D216" s="90">
        <v>1</v>
      </c>
      <c r="E216" s="149">
        <v>14800</v>
      </c>
      <c r="F216" s="149"/>
      <c r="G216" s="149">
        <f t="shared" si="87"/>
        <v>0</v>
      </c>
      <c r="H216" s="149"/>
      <c r="I216" s="147">
        <f t="shared" si="88"/>
        <v>0</v>
      </c>
      <c r="J216" s="149"/>
      <c r="K216" s="147">
        <f t="shared" si="89"/>
        <v>0</v>
      </c>
      <c r="L216" s="149">
        <v>12</v>
      </c>
      <c r="M216" s="110">
        <f t="shared" si="90"/>
        <v>1776</v>
      </c>
      <c r="N216" s="102"/>
      <c r="O216" s="102"/>
      <c r="P216" s="102">
        <v>5</v>
      </c>
      <c r="Q216" s="102">
        <f t="shared" si="91"/>
        <v>740</v>
      </c>
      <c r="R216" s="127">
        <f t="shared" si="92"/>
        <v>2597.4</v>
      </c>
      <c r="S216" s="215">
        <f t="shared" si="93"/>
        <v>19913.4</v>
      </c>
    </row>
    <row r="217" spans="1:19" ht="12.75">
      <c r="A217" s="225">
        <v>13</v>
      </c>
      <c r="B217" s="91" t="s">
        <v>46</v>
      </c>
      <c r="C217" s="90" t="s">
        <v>215</v>
      </c>
      <c r="D217" s="90">
        <v>1</v>
      </c>
      <c r="E217" s="149">
        <v>14800</v>
      </c>
      <c r="F217" s="149"/>
      <c r="G217" s="149">
        <f t="shared" si="87"/>
        <v>0</v>
      </c>
      <c r="H217" s="149"/>
      <c r="I217" s="147">
        <f t="shared" si="88"/>
        <v>0</v>
      </c>
      <c r="J217" s="102">
        <v>10</v>
      </c>
      <c r="K217" s="110">
        <f t="shared" si="89"/>
        <v>1480</v>
      </c>
      <c r="L217" s="102">
        <v>12</v>
      </c>
      <c r="M217" s="110">
        <f t="shared" si="90"/>
        <v>1776</v>
      </c>
      <c r="N217" s="102"/>
      <c r="O217" s="102"/>
      <c r="P217" s="102">
        <v>5</v>
      </c>
      <c r="Q217" s="102">
        <f t="shared" si="91"/>
        <v>740</v>
      </c>
      <c r="R217" s="127">
        <f t="shared" si="92"/>
        <v>2819.4</v>
      </c>
      <c r="S217" s="215">
        <f t="shared" si="93"/>
        <v>21615.4</v>
      </c>
    </row>
    <row r="218" spans="1:19" ht="12.75">
      <c r="A218" s="225">
        <v>14</v>
      </c>
      <c r="B218" s="91" t="s">
        <v>46</v>
      </c>
      <c r="C218" s="91" t="s">
        <v>226</v>
      </c>
      <c r="D218" s="90">
        <v>1</v>
      </c>
      <c r="E218" s="149">
        <v>14800</v>
      </c>
      <c r="F218" s="149"/>
      <c r="G218" s="149">
        <f t="shared" si="87"/>
        <v>0</v>
      </c>
      <c r="H218" s="149"/>
      <c r="I218" s="147">
        <f t="shared" si="88"/>
        <v>0</v>
      </c>
      <c r="J218" s="102"/>
      <c r="K218" s="110">
        <f t="shared" si="89"/>
        <v>0</v>
      </c>
      <c r="L218" s="102">
        <v>12</v>
      </c>
      <c r="M218" s="110">
        <f t="shared" si="90"/>
        <v>1776</v>
      </c>
      <c r="N218" s="102"/>
      <c r="O218" s="102"/>
      <c r="P218" s="102">
        <v>5</v>
      </c>
      <c r="Q218" s="102">
        <f t="shared" si="91"/>
        <v>740</v>
      </c>
      <c r="R218" s="127">
        <f t="shared" si="92"/>
        <v>2597.4</v>
      </c>
      <c r="S218" s="215">
        <f t="shared" si="93"/>
        <v>19913.4</v>
      </c>
    </row>
    <row r="219" spans="1:19" ht="22.5">
      <c r="A219" s="225">
        <v>15</v>
      </c>
      <c r="B219" s="91" t="s">
        <v>46</v>
      </c>
      <c r="C219" s="91" t="s">
        <v>216</v>
      </c>
      <c r="D219" s="90">
        <v>1</v>
      </c>
      <c r="E219" s="149">
        <v>14800</v>
      </c>
      <c r="F219" s="149"/>
      <c r="G219" s="149">
        <f t="shared" si="87"/>
        <v>0</v>
      </c>
      <c r="H219" s="149"/>
      <c r="I219" s="147">
        <f t="shared" si="88"/>
        <v>0</v>
      </c>
      <c r="J219" s="102">
        <v>15</v>
      </c>
      <c r="K219" s="110">
        <f t="shared" si="89"/>
        <v>2220</v>
      </c>
      <c r="L219" s="102">
        <v>8</v>
      </c>
      <c r="M219" s="110">
        <f t="shared" si="90"/>
        <v>1184</v>
      </c>
      <c r="N219" s="102"/>
      <c r="O219" s="102"/>
      <c r="P219" s="102">
        <v>5</v>
      </c>
      <c r="Q219" s="102">
        <f t="shared" si="91"/>
        <v>740</v>
      </c>
      <c r="R219" s="127">
        <f t="shared" si="92"/>
        <v>2841.6</v>
      </c>
      <c r="S219" s="215">
        <f t="shared" si="93"/>
        <v>21785.6</v>
      </c>
    </row>
    <row r="220" spans="1:19" ht="12.75">
      <c r="A220" s="225">
        <v>17</v>
      </c>
      <c r="B220" s="91" t="s">
        <v>46</v>
      </c>
      <c r="C220" s="91" t="s">
        <v>227</v>
      </c>
      <c r="D220" s="90">
        <v>1</v>
      </c>
      <c r="E220" s="149">
        <v>14800</v>
      </c>
      <c r="F220" s="149"/>
      <c r="G220" s="149">
        <f t="shared" si="87"/>
        <v>0</v>
      </c>
      <c r="H220" s="149"/>
      <c r="I220" s="147">
        <f t="shared" si="88"/>
        <v>0</v>
      </c>
      <c r="J220" s="102"/>
      <c r="K220" s="110">
        <f t="shared" si="89"/>
        <v>0</v>
      </c>
      <c r="L220" s="102">
        <v>8</v>
      </c>
      <c r="M220" s="110">
        <f t="shared" si="90"/>
        <v>1184</v>
      </c>
      <c r="N220" s="102"/>
      <c r="O220" s="102"/>
      <c r="P220" s="102">
        <v>5</v>
      </c>
      <c r="Q220" s="102">
        <f t="shared" si="91"/>
        <v>740</v>
      </c>
      <c r="R220" s="127">
        <f t="shared" si="92"/>
        <v>2508.6</v>
      </c>
      <c r="S220" s="215">
        <f t="shared" si="93"/>
        <v>19232.6</v>
      </c>
    </row>
    <row r="221" spans="1:19" ht="12.75">
      <c r="A221" s="225">
        <v>18</v>
      </c>
      <c r="B221" s="91" t="s">
        <v>46</v>
      </c>
      <c r="C221" s="90" t="s">
        <v>228</v>
      </c>
      <c r="D221" s="90">
        <v>1</v>
      </c>
      <c r="E221" s="149">
        <v>14800</v>
      </c>
      <c r="F221" s="149"/>
      <c r="G221" s="149">
        <f t="shared" si="87"/>
        <v>0</v>
      </c>
      <c r="H221" s="149"/>
      <c r="I221" s="147">
        <f t="shared" si="88"/>
        <v>0</v>
      </c>
      <c r="J221" s="102">
        <v>15</v>
      </c>
      <c r="K221" s="110">
        <f t="shared" si="89"/>
        <v>2220</v>
      </c>
      <c r="L221" s="102">
        <v>8</v>
      </c>
      <c r="M221" s="110">
        <f t="shared" si="90"/>
        <v>1184</v>
      </c>
      <c r="N221" s="102"/>
      <c r="O221" s="102"/>
      <c r="P221" s="102">
        <v>5</v>
      </c>
      <c r="Q221" s="102">
        <f t="shared" si="91"/>
        <v>740</v>
      </c>
      <c r="R221" s="127">
        <f t="shared" si="92"/>
        <v>2841.6</v>
      </c>
      <c r="S221" s="215">
        <f t="shared" si="93"/>
        <v>21785.6</v>
      </c>
    </row>
    <row r="222" spans="1:19" ht="12.75">
      <c r="A222" s="225">
        <v>19</v>
      </c>
      <c r="B222" s="91" t="s">
        <v>46</v>
      </c>
      <c r="C222" s="90" t="s">
        <v>229</v>
      </c>
      <c r="D222" s="90">
        <v>0.5</v>
      </c>
      <c r="E222" s="149">
        <v>7400</v>
      </c>
      <c r="F222" s="149"/>
      <c r="G222" s="149">
        <f t="shared" si="87"/>
        <v>0</v>
      </c>
      <c r="H222" s="149"/>
      <c r="I222" s="147">
        <f t="shared" si="88"/>
        <v>0</v>
      </c>
      <c r="J222" s="102"/>
      <c r="K222" s="110">
        <f t="shared" si="89"/>
        <v>0</v>
      </c>
      <c r="L222" s="102">
        <v>12</v>
      </c>
      <c r="M222" s="110">
        <f t="shared" si="90"/>
        <v>888</v>
      </c>
      <c r="N222" s="102"/>
      <c r="O222" s="102"/>
      <c r="P222" s="102">
        <v>5</v>
      </c>
      <c r="Q222" s="102">
        <f t="shared" si="91"/>
        <v>370</v>
      </c>
      <c r="R222" s="127">
        <f t="shared" si="92"/>
        <v>1298.7</v>
      </c>
      <c r="S222" s="215">
        <f t="shared" si="93"/>
        <v>9956.7</v>
      </c>
    </row>
    <row r="223" spans="1:19" ht="12.75">
      <c r="A223" s="225">
        <v>20</v>
      </c>
      <c r="B223" s="91" t="s">
        <v>46</v>
      </c>
      <c r="C223" s="162" t="s">
        <v>205</v>
      </c>
      <c r="D223" s="162">
        <v>1</v>
      </c>
      <c r="E223" s="163">
        <v>14800</v>
      </c>
      <c r="F223" s="163"/>
      <c r="G223" s="163">
        <f t="shared" si="87"/>
        <v>0</v>
      </c>
      <c r="H223" s="163"/>
      <c r="I223" s="147">
        <f t="shared" si="88"/>
        <v>0</v>
      </c>
      <c r="J223" s="116"/>
      <c r="K223" s="110">
        <f t="shared" si="89"/>
        <v>0</v>
      </c>
      <c r="L223" s="116">
        <v>8</v>
      </c>
      <c r="M223" s="110">
        <f t="shared" si="90"/>
        <v>1184</v>
      </c>
      <c r="N223" s="116"/>
      <c r="O223" s="102">
        <f>SUM(E223*N223)/100</f>
        <v>0</v>
      </c>
      <c r="P223" s="102">
        <v>5</v>
      </c>
      <c r="Q223" s="102">
        <f t="shared" si="91"/>
        <v>740</v>
      </c>
      <c r="R223" s="127">
        <f t="shared" si="92"/>
        <v>2508.6</v>
      </c>
      <c r="S223" s="215">
        <f t="shared" si="93"/>
        <v>19232.6</v>
      </c>
    </row>
    <row r="224" spans="1:19" ht="12.75">
      <c r="A224" s="225">
        <v>21</v>
      </c>
      <c r="B224" s="91" t="s">
        <v>46</v>
      </c>
      <c r="C224" s="162" t="s">
        <v>230</v>
      </c>
      <c r="D224" s="162">
        <v>1</v>
      </c>
      <c r="E224" s="163">
        <v>14800</v>
      </c>
      <c r="F224" s="163"/>
      <c r="G224" s="163">
        <f t="shared" si="87"/>
        <v>0</v>
      </c>
      <c r="H224" s="163">
        <v>20</v>
      </c>
      <c r="I224" s="147">
        <f t="shared" si="88"/>
        <v>2960</v>
      </c>
      <c r="J224" s="116">
        <v>15</v>
      </c>
      <c r="K224" s="110">
        <f t="shared" si="89"/>
        <v>2220</v>
      </c>
      <c r="L224" s="116">
        <v>12</v>
      </c>
      <c r="M224" s="110">
        <f t="shared" si="90"/>
        <v>1776</v>
      </c>
      <c r="N224" s="116"/>
      <c r="O224" s="102">
        <f>SUM(E224*N224)/100</f>
        <v>0</v>
      </c>
      <c r="P224" s="102">
        <v>5</v>
      </c>
      <c r="Q224" s="102">
        <f t="shared" si="91"/>
        <v>740</v>
      </c>
      <c r="R224" s="127">
        <f t="shared" si="92"/>
        <v>3374.4</v>
      </c>
      <c r="S224" s="215">
        <f t="shared" si="93"/>
        <v>25870.4</v>
      </c>
    </row>
    <row r="225" spans="1:19" ht="22.5">
      <c r="A225" s="225">
        <v>22</v>
      </c>
      <c r="B225" s="91" t="s">
        <v>46</v>
      </c>
      <c r="C225" s="91" t="s">
        <v>220</v>
      </c>
      <c r="D225" s="90">
        <v>1</v>
      </c>
      <c r="E225" s="149">
        <v>15100</v>
      </c>
      <c r="F225" s="149"/>
      <c r="G225" s="149">
        <f>SUM(F225*E225)</f>
        <v>0</v>
      </c>
      <c r="H225" s="149"/>
      <c r="I225" s="147">
        <f t="shared" si="88"/>
        <v>0</v>
      </c>
      <c r="J225" s="110">
        <v>15</v>
      </c>
      <c r="K225" s="110">
        <f>SUM(E225*J225)/100</f>
        <v>2265</v>
      </c>
      <c r="L225" s="102">
        <v>8</v>
      </c>
      <c r="M225" s="110">
        <f>SUM(L225*E225)/100</f>
        <v>1208</v>
      </c>
      <c r="N225" s="102"/>
      <c r="O225" s="102"/>
      <c r="P225" s="102">
        <v>5</v>
      </c>
      <c r="Q225" s="102">
        <f>SUM(E225*P225)/100</f>
        <v>755</v>
      </c>
      <c r="R225" s="127">
        <f t="shared" si="92"/>
        <v>2899.2</v>
      </c>
      <c r="S225" s="215">
        <f t="shared" si="93"/>
        <v>22227.2</v>
      </c>
    </row>
    <row r="226" spans="1:19" ht="22.5">
      <c r="A226" s="225">
        <v>23</v>
      </c>
      <c r="B226" s="91" t="s">
        <v>287</v>
      </c>
      <c r="C226" s="151" t="s">
        <v>288</v>
      </c>
      <c r="D226" s="90">
        <v>0.75</v>
      </c>
      <c r="E226" s="149">
        <v>11100</v>
      </c>
      <c r="F226" s="149"/>
      <c r="G226" s="149">
        <f>SUM(F226*E226)</f>
        <v>0</v>
      </c>
      <c r="H226" s="149"/>
      <c r="I226" s="147">
        <f t="shared" si="88"/>
        <v>0</v>
      </c>
      <c r="J226" s="102">
        <v>15</v>
      </c>
      <c r="K226" s="110">
        <f>SUM(E226*J226)/100</f>
        <v>1665</v>
      </c>
      <c r="L226" s="102">
        <v>12</v>
      </c>
      <c r="M226" s="110">
        <f>SUM(L226*E226)/100</f>
        <v>1332</v>
      </c>
      <c r="N226" s="102"/>
      <c r="O226" s="102">
        <f>SUM(E226*N226)/100</f>
        <v>0</v>
      </c>
      <c r="P226" s="102">
        <v>5</v>
      </c>
      <c r="Q226" s="102">
        <f>SUM(E226*P226)/100</f>
        <v>555</v>
      </c>
      <c r="R226" s="104">
        <f>SUM(I226+E226+M226+O226+G226+K226+Q226)*15%</f>
        <v>2197.7999999999997</v>
      </c>
      <c r="S226" s="226">
        <f>SUM(E226+I226+O226+G226+K226+M226+Q226+R226)</f>
        <v>16849.8</v>
      </c>
    </row>
    <row r="227" spans="1:19" ht="12.75">
      <c r="A227" s="227"/>
      <c r="B227" s="24" t="s">
        <v>13</v>
      </c>
      <c r="C227" s="87"/>
      <c r="D227" s="24">
        <f>SUM(D205:D226)</f>
        <v>20.75</v>
      </c>
      <c r="E227" s="105">
        <f>SUM(E205:E226)</f>
        <v>308600</v>
      </c>
      <c r="F227" s="105"/>
      <c r="G227" s="105">
        <f>SUM(G205:G225)</f>
        <v>0</v>
      </c>
      <c r="H227" s="105"/>
      <c r="I227" s="169">
        <f>SUM(I205:I226)</f>
        <v>10420</v>
      </c>
      <c r="J227" s="105"/>
      <c r="K227" s="105">
        <f>SUM(K205:K226)</f>
        <v>27533</v>
      </c>
      <c r="L227" s="105"/>
      <c r="M227" s="105">
        <f>SUM(M205:M226)</f>
        <v>28388</v>
      </c>
      <c r="N227" s="105"/>
      <c r="O227" s="105">
        <f>SUM(O205:O225)</f>
        <v>0</v>
      </c>
      <c r="P227" s="105"/>
      <c r="Q227" s="105">
        <f>SUM(Q205:Q226)</f>
        <v>15430</v>
      </c>
      <c r="R227" s="105">
        <f>SUM(R205:R226)</f>
        <v>58555.649999999994</v>
      </c>
      <c r="S227" s="228">
        <f>SUM(S205:S226)</f>
        <v>448926.64999999997</v>
      </c>
    </row>
    <row r="228" spans="1:19" ht="12.75">
      <c r="A228" s="224">
        <v>23</v>
      </c>
      <c r="B228" s="91" t="s">
        <v>46</v>
      </c>
      <c r="C228" s="90" t="s">
        <v>25</v>
      </c>
      <c r="D228" s="49">
        <v>1</v>
      </c>
      <c r="E228" s="121">
        <v>10000</v>
      </c>
      <c r="F228" s="121"/>
      <c r="G228" s="121">
        <f>SUM(F228*E228)</f>
        <v>0</v>
      </c>
      <c r="H228" s="121">
        <v>30</v>
      </c>
      <c r="I228" s="147">
        <f t="shared" si="88"/>
        <v>3000</v>
      </c>
      <c r="J228" s="121">
        <v>15</v>
      </c>
      <c r="K228" s="147">
        <f aca="true" t="shared" si="94" ref="K228:K264">SUM(E228*J228)/100</f>
        <v>1500</v>
      </c>
      <c r="L228" s="121">
        <v>12</v>
      </c>
      <c r="M228" s="147">
        <f aca="true" t="shared" si="95" ref="M228:M268">SUM(L228*E228)/100</f>
        <v>1200</v>
      </c>
      <c r="N228" s="111"/>
      <c r="O228" s="111"/>
      <c r="P228" s="102">
        <v>5</v>
      </c>
      <c r="Q228" s="102">
        <f aca="true" t="shared" si="96" ref="Q228:Q264">SUM(E228*P228)/100</f>
        <v>500</v>
      </c>
      <c r="R228" s="127">
        <f aca="true" t="shared" si="97" ref="R228:R268">SUM(I228+E228+M228+O228+G228+K228+Q228)*15%</f>
        <v>2430</v>
      </c>
      <c r="S228" s="215">
        <f aca="true" t="shared" si="98" ref="S228:S268">SUM(E228+I228+O228+G228+K228+M228+Q228+R228)</f>
        <v>18630</v>
      </c>
    </row>
    <row r="229" spans="1:19" ht="12.75">
      <c r="A229" s="205">
        <v>24</v>
      </c>
      <c r="B229" s="91" t="s">
        <v>46</v>
      </c>
      <c r="C229" s="90" t="s">
        <v>25</v>
      </c>
      <c r="D229" s="90">
        <v>1</v>
      </c>
      <c r="E229" s="149">
        <v>10000</v>
      </c>
      <c r="F229" s="149"/>
      <c r="G229" s="149">
        <f aca="true" t="shared" si="99" ref="G229:G261">SUM(F229*E229)</f>
        <v>0</v>
      </c>
      <c r="H229" s="149">
        <v>30</v>
      </c>
      <c r="I229" s="147">
        <f t="shared" si="88"/>
        <v>3000</v>
      </c>
      <c r="J229" s="149">
        <v>15</v>
      </c>
      <c r="K229" s="147">
        <f t="shared" si="94"/>
        <v>1500</v>
      </c>
      <c r="L229" s="149">
        <v>12</v>
      </c>
      <c r="M229" s="147">
        <f t="shared" si="95"/>
        <v>1200</v>
      </c>
      <c r="N229" s="102"/>
      <c r="O229" s="102"/>
      <c r="P229" s="102">
        <v>5</v>
      </c>
      <c r="Q229" s="102">
        <f t="shared" si="96"/>
        <v>500</v>
      </c>
      <c r="R229" s="127">
        <f t="shared" si="97"/>
        <v>2430</v>
      </c>
      <c r="S229" s="215">
        <f t="shared" si="98"/>
        <v>18630</v>
      </c>
    </row>
    <row r="230" spans="1:19" ht="12.75">
      <c r="A230" s="224">
        <v>25</v>
      </c>
      <c r="B230" s="91" t="s">
        <v>46</v>
      </c>
      <c r="C230" s="90" t="s">
        <v>25</v>
      </c>
      <c r="D230" s="90">
        <v>1</v>
      </c>
      <c r="E230" s="149">
        <v>10000</v>
      </c>
      <c r="F230" s="149"/>
      <c r="G230" s="149">
        <f t="shared" si="99"/>
        <v>0</v>
      </c>
      <c r="H230" s="149">
        <v>30</v>
      </c>
      <c r="I230" s="147">
        <f t="shared" si="88"/>
        <v>3000</v>
      </c>
      <c r="J230" s="149">
        <v>15</v>
      </c>
      <c r="K230" s="147">
        <f t="shared" si="94"/>
        <v>1500</v>
      </c>
      <c r="L230" s="149">
        <v>12</v>
      </c>
      <c r="M230" s="147">
        <f t="shared" si="95"/>
        <v>1200</v>
      </c>
      <c r="N230" s="102"/>
      <c r="O230" s="102"/>
      <c r="P230" s="102">
        <v>5</v>
      </c>
      <c r="Q230" s="102">
        <f t="shared" si="96"/>
        <v>500</v>
      </c>
      <c r="R230" s="127">
        <f t="shared" si="97"/>
        <v>2430</v>
      </c>
      <c r="S230" s="215">
        <f t="shared" si="98"/>
        <v>18630</v>
      </c>
    </row>
    <row r="231" spans="1:19" ht="12.75">
      <c r="A231" s="224">
        <v>26</v>
      </c>
      <c r="B231" s="91" t="s">
        <v>46</v>
      </c>
      <c r="C231" s="90" t="s">
        <v>25</v>
      </c>
      <c r="D231" s="90">
        <v>1</v>
      </c>
      <c r="E231" s="149">
        <v>10000</v>
      </c>
      <c r="F231" s="149"/>
      <c r="G231" s="149">
        <f t="shared" si="99"/>
        <v>0</v>
      </c>
      <c r="H231" s="149"/>
      <c r="I231" s="147">
        <f t="shared" si="88"/>
        <v>0</v>
      </c>
      <c r="J231" s="149">
        <v>15</v>
      </c>
      <c r="K231" s="147">
        <f t="shared" si="94"/>
        <v>1500</v>
      </c>
      <c r="L231" s="149">
        <v>12</v>
      </c>
      <c r="M231" s="147">
        <f t="shared" si="95"/>
        <v>1200</v>
      </c>
      <c r="N231" s="102"/>
      <c r="O231" s="102"/>
      <c r="P231" s="102">
        <v>5</v>
      </c>
      <c r="Q231" s="102">
        <f t="shared" si="96"/>
        <v>500</v>
      </c>
      <c r="R231" s="127">
        <f t="shared" si="97"/>
        <v>1980</v>
      </c>
      <c r="S231" s="215">
        <f t="shared" si="98"/>
        <v>15180</v>
      </c>
    </row>
    <row r="232" spans="1:19" ht="12.75">
      <c r="A232" s="205">
        <v>27</v>
      </c>
      <c r="B232" s="91" t="s">
        <v>46</v>
      </c>
      <c r="C232" s="90" t="s">
        <v>25</v>
      </c>
      <c r="D232" s="90">
        <v>1</v>
      </c>
      <c r="E232" s="149">
        <v>10000</v>
      </c>
      <c r="F232" s="149"/>
      <c r="G232" s="149">
        <f>SUM(F232*E232)</f>
        <v>0</v>
      </c>
      <c r="H232" s="149">
        <v>20</v>
      </c>
      <c r="I232" s="147">
        <f t="shared" si="88"/>
        <v>2000</v>
      </c>
      <c r="J232" s="149">
        <v>15</v>
      </c>
      <c r="K232" s="147">
        <f t="shared" si="94"/>
        <v>1500</v>
      </c>
      <c r="L232" s="149">
        <v>12</v>
      </c>
      <c r="M232" s="147">
        <f t="shared" si="95"/>
        <v>1200</v>
      </c>
      <c r="N232" s="102"/>
      <c r="O232" s="102"/>
      <c r="P232" s="102">
        <v>5</v>
      </c>
      <c r="Q232" s="102">
        <f t="shared" si="96"/>
        <v>500</v>
      </c>
      <c r="R232" s="127">
        <f t="shared" si="97"/>
        <v>2280</v>
      </c>
      <c r="S232" s="215">
        <f t="shared" si="98"/>
        <v>17480</v>
      </c>
    </row>
    <row r="233" spans="1:19" ht="22.5">
      <c r="A233" s="224">
        <v>28</v>
      </c>
      <c r="B233" s="91" t="s">
        <v>46</v>
      </c>
      <c r="C233" s="91" t="s">
        <v>59</v>
      </c>
      <c r="D233" s="90">
        <v>1</v>
      </c>
      <c r="E233" s="149">
        <v>10300</v>
      </c>
      <c r="F233" s="149"/>
      <c r="G233" s="149">
        <f t="shared" si="99"/>
        <v>0</v>
      </c>
      <c r="H233" s="149">
        <v>30</v>
      </c>
      <c r="I233" s="147">
        <f t="shared" si="88"/>
        <v>3090</v>
      </c>
      <c r="J233" s="149">
        <v>15</v>
      </c>
      <c r="K233" s="147">
        <f t="shared" si="94"/>
        <v>1545</v>
      </c>
      <c r="L233" s="149">
        <v>8</v>
      </c>
      <c r="M233" s="147">
        <f t="shared" si="95"/>
        <v>824</v>
      </c>
      <c r="N233" s="104"/>
      <c r="O233" s="104"/>
      <c r="P233" s="102">
        <v>5</v>
      </c>
      <c r="Q233" s="102">
        <f t="shared" si="96"/>
        <v>515</v>
      </c>
      <c r="R233" s="127">
        <f t="shared" si="97"/>
        <v>2441.1</v>
      </c>
      <c r="S233" s="215">
        <f t="shared" si="98"/>
        <v>18715.1</v>
      </c>
    </row>
    <row r="234" spans="1:19" ht="22.5">
      <c r="A234" s="224">
        <v>29</v>
      </c>
      <c r="B234" s="91" t="s">
        <v>46</v>
      </c>
      <c r="C234" s="91" t="s">
        <v>73</v>
      </c>
      <c r="D234" s="90">
        <v>1</v>
      </c>
      <c r="E234" s="149">
        <v>10000</v>
      </c>
      <c r="F234" s="149"/>
      <c r="G234" s="149">
        <f t="shared" si="99"/>
        <v>0</v>
      </c>
      <c r="H234" s="149"/>
      <c r="I234" s="147">
        <f t="shared" si="88"/>
        <v>0</v>
      </c>
      <c r="J234" s="149">
        <v>15</v>
      </c>
      <c r="K234" s="147">
        <f t="shared" si="94"/>
        <v>1500</v>
      </c>
      <c r="L234" s="149">
        <v>12</v>
      </c>
      <c r="M234" s="147">
        <f t="shared" si="95"/>
        <v>1200</v>
      </c>
      <c r="N234" s="104"/>
      <c r="O234" s="104"/>
      <c r="P234" s="102">
        <v>5</v>
      </c>
      <c r="Q234" s="102">
        <f t="shared" si="96"/>
        <v>500</v>
      </c>
      <c r="R234" s="127">
        <f t="shared" si="97"/>
        <v>1980</v>
      </c>
      <c r="S234" s="215">
        <f t="shared" si="98"/>
        <v>15180</v>
      </c>
    </row>
    <row r="235" spans="1:19" ht="12.75">
      <c r="A235" s="205">
        <v>30</v>
      </c>
      <c r="B235" s="91" t="s">
        <v>46</v>
      </c>
      <c r="C235" s="90" t="s">
        <v>11</v>
      </c>
      <c r="D235" s="90">
        <v>1</v>
      </c>
      <c r="E235" s="149">
        <v>10000</v>
      </c>
      <c r="F235" s="149"/>
      <c r="G235" s="149">
        <f t="shared" si="99"/>
        <v>0</v>
      </c>
      <c r="H235" s="149"/>
      <c r="I235" s="147">
        <f t="shared" si="88"/>
        <v>0</v>
      </c>
      <c r="J235" s="149"/>
      <c r="K235" s="147">
        <f t="shared" si="94"/>
        <v>0</v>
      </c>
      <c r="L235" s="149">
        <v>12</v>
      </c>
      <c r="M235" s="147">
        <f t="shared" si="95"/>
        <v>1200</v>
      </c>
      <c r="N235" s="104"/>
      <c r="O235" s="104"/>
      <c r="P235" s="102">
        <v>5</v>
      </c>
      <c r="Q235" s="102">
        <f t="shared" si="96"/>
        <v>500</v>
      </c>
      <c r="R235" s="127">
        <f t="shared" si="97"/>
        <v>1755</v>
      </c>
      <c r="S235" s="215">
        <f t="shared" si="98"/>
        <v>13455</v>
      </c>
    </row>
    <row r="236" spans="1:19" ht="33.75">
      <c r="A236" s="205"/>
      <c r="B236" s="91" t="s">
        <v>46</v>
      </c>
      <c r="C236" s="151" t="s">
        <v>109</v>
      </c>
      <c r="D236" s="90">
        <v>0.75</v>
      </c>
      <c r="E236" s="149">
        <v>7200</v>
      </c>
      <c r="F236" s="149"/>
      <c r="G236" s="149">
        <f>SUM(F236*E236)</f>
        <v>0</v>
      </c>
      <c r="H236" s="149">
        <v>20</v>
      </c>
      <c r="I236" s="147">
        <f t="shared" si="88"/>
        <v>1440</v>
      </c>
      <c r="J236" s="149">
        <v>15</v>
      </c>
      <c r="K236" s="147">
        <f>SUM(E236*J236)/100</f>
        <v>1080</v>
      </c>
      <c r="L236" s="149">
        <v>12</v>
      </c>
      <c r="M236" s="147">
        <f>SUM(L236*E236)/100</f>
        <v>864</v>
      </c>
      <c r="N236" s="104"/>
      <c r="O236" s="102">
        <f>SUM(E236*N236)/100</f>
        <v>0</v>
      </c>
      <c r="P236" s="102">
        <v>5</v>
      </c>
      <c r="Q236" s="102">
        <f>SUM(E236*P236)/100</f>
        <v>360</v>
      </c>
      <c r="R236" s="104">
        <f>SUM(I236+E236+M236+O236+G236+K236+Q236)*15%</f>
        <v>1641.6</v>
      </c>
      <c r="S236" s="226">
        <f>SUM(E236+I236+O236+G236+K236+M236+Q236+R236)</f>
        <v>12585.6</v>
      </c>
    </row>
    <row r="237" spans="1:19" ht="33.75">
      <c r="A237" s="224">
        <v>31</v>
      </c>
      <c r="B237" s="91" t="s">
        <v>46</v>
      </c>
      <c r="C237" s="91" t="s">
        <v>111</v>
      </c>
      <c r="D237" s="90">
        <v>1</v>
      </c>
      <c r="E237" s="149">
        <v>9600</v>
      </c>
      <c r="F237" s="149"/>
      <c r="G237" s="149">
        <f t="shared" si="99"/>
        <v>0</v>
      </c>
      <c r="H237" s="149"/>
      <c r="I237" s="147">
        <f t="shared" si="88"/>
        <v>0</v>
      </c>
      <c r="J237" s="149">
        <v>15</v>
      </c>
      <c r="K237" s="147">
        <f t="shared" si="94"/>
        <v>1440</v>
      </c>
      <c r="L237" s="149">
        <v>8</v>
      </c>
      <c r="M237" s="147">
        <f t="shared" si="95"/>
        <v>768</v>
      </c>
      <c r="N237" s="104"/>
      <c r="O237" s="104"/>
      <c r="P237" s="102">
        <v>5</v>
      </c>
      <c r="Q237" s="102">
        <f t="shared" si="96"/>
        <v>480</v>
      </c>
      <c r="R237" s="127">
        <f t="shared" si="97"/>
        <v>1843.1999999999998</v>
      </c>
      <c r="S237" s="215">
        <f t="shared" si="98"/>
        <v>14131.2</v>
      </c>
    </row>
    <row r="238" spans="1:19" ht="22.5">
      <c r="A238" s="224">
        <v>32</v>
      </c>
      <c r="B238" s="91" t="s">
        <v>46</v>
      </c>
      <c r="C238" s="91" t="s">
        <v>100</v>
      </c>
      <c r="D238" s="90">
        <v>1</v>
      </c>
      <c r="E238" s="149">
        <v>9600</v>
      </c>
      <c r="F238" s="149"/>
      <c r="G238" s="149">
        <f t="shared" si="99"/>
        <v>0</v>
      </c>
      <c r="H238" s="149"/>
      <c r="I238" s="147">
        <f t="shared" si="88"/>
        <v>0</v>
      </c>
      <c r="J238" s="149">
        <v>15</v>
      </c>
      <c r="K238" s="147">
        <f t="shared" si="94"/>
        <v>1440</v>
      </c>
      <c r="L238" s="149">
        <v>12</v>
      </c>
      <c r="M238" s="147">
        <f t="shared" si="95"/>
        <v>1152</v>
      </c>
      <c r="N238" s="104"/>
      <c r="O238" s="104"/>
      <c r="P238" s="102">
        <v>5</v>
      </c>
      <c r="Q238" s="102">
        <f t="shared" si="96"/>
        <v>480</v>
      </c>
      <c r="R238" s="127">
        <f t="shared" si="97"/>
        <v>1900.8</v>
      </c>
      <c r="S238" s="215">
        <f t="shared" si="98"/>
        <v>14572.8</v>
      </c>
    </row>
    <row r="239" spans="1:19" ht="33.75">
      <c r="A239" s="205">
        <v>33</v>
      </c>
      <c r="B239" s="91" t="s">
        <v>46</v>
      </c>
      <c r="C239" s="91" t="s">
        <v>99</v>
      </c>
      <c r="D239" s="90">
        <v>1</v>
      </c>
      <c r="E239" s="149">
        <v>10000</v>
      </c>
      <c r="F239" s="149"/>
      <c r="G239" s="149">
        <f t="shared" si="99"/>
        <v>0</v>
      </c>
      <c r="H239" s="149"/>
      <c r="I239" s="147">
        <f t="shared" si="88"/>
        <v>0</v>
      </c>
      <c r="J239" s="149">
        <v>15</v>
      </c>
      <c r="K239" s="147">
        <f t="shared" si="94"/>
        <v>1500</v>
      </c>
      <c r="L239" s="149">
        <v>12</v>
      </c>
      <c r="M239" s="147">
        <f t="shared" si="95"/>
        <v>1200</v>
      </c>
      <c r="N239" s="104"/>
      <c r="O239" s="104"/>
      <c r="P239" s="102">
        <v>5</v>
      </c>
      <c r="Q239" s="102">
        <f t="shared" si="96"/>
        <v>500</v>
      </c>
      <c r="R239" s="127">
        <f t="shared" si="97"/>
        <v>1980</v>
      </c>
      <c r="S239" s="215">
        <f t="shared" si="98"/>
        <v>15180</v>
      </c>
    </row>
    <row r="240" spans="1:19" ht="33.75">
      <c r="A240" s="224">
        <v>34</v>
      </c>
      <c r="B240" s="91" t="s">
        <v>46</v>
      </c>
      <c r="C240" s="151" t="s">
        <v>283</v>
      </c>
      <c r="D240" s="90">
        <v>1</v>
      </c>
      <c r="E240" s="149">
        <v>9600</v>
      </c>
      <c r="F240" s="149"/>
      <c r="G240" s="149">
        <f>SUM(F240*E240)</f>
        <v>0</v>
      </c>
      <c r="H240" s="147"/>
      <c r="I240" s="147">
        <f t="shared" si="88"/>
        <v>0</v>
      </c>
      <c r="J240" s="147"/>
      <c r="K240" s="147">
        <f t="shared" si="94"/>
        <v>0</v>
      </c>
      <c r="L240" s="149">
        <v>8</v>
      </c>
      <c r="M240" s="147">
        <f t="shared" si="95"/>
        <v>768</v>
      </c>
      <c r="N240" s="102"/>
      <c r="O240" s="102"/>
      <c r="P240" s="102">
        <v>5</v>
      </c>
      <c r="Q240" s="102">
        <f>SUM(P240*E240)/100</f>
        <v>480</v>
      </c>
      <c r="R240" s="127">
        <f t="shared" si="97"/>
        <v>1627.2</v>
      </c>
      <c r="S240" s="215">
        <f t="shared" si="98"/>
        <v>12475.2</v>
      </c>
    </row>
    <row r="241" spans="1:19" ht="33.75">
      <c r="A241" s="224">
        <v>35</v>
      </c>
      <c r="B241" s="91" t="s">
        <v>46</v>
      </c>
      <c r="C241" s="91" t="s">
        <v>105</v>
      </c>
      <c r="D241" s="90">
        <v>1</v>
      </c>
      <c r="E241" s="149">
        <v>9600</v>
      </c>
      <c r="F241" s="149"/>
      <c r="G241" s="149">
        <f t="shared" si="99"/>
        <v>0</v>
      </c>
      <c r="H241" s="149"/>
      <c r="I241" s="147">
        <f t="shared" si="88"/>
        <v>0</v>
      </c>
      <c r="J241" s="149">
        <v>15</v>
      </c>
      <c r="K241" s="147">
        <f t="shared" si="94"/>
        <v>1440</v>
      </c>
      <c r="L241" s="149">
        <v>8</v>
      </c>
      <c r="M241" s="147">
        <f t="shared" si="95"/>
        <v>768</v>
      </c>
      <c r="N241" s="104"/>
      <c r="O241" s="104"/>
      <c r="P241" s="102">
        <v>5</v>
      </c>
      <c r="Q241" s="102">
        <f t="shared" si="96"/>
        <v>480</v>
      </c>
      <c r="R241" s="127">
        <f t="shared" si="97"/>
        <v>1843.1999999999998</v>
      </c>
      <c r="S241" s="215">
        <f t="shared" si="98"/>
        <v>14131.2</v>
      </c>
    </row>
    <row r="242" spans="1:19" ht="22.5">
      <c r="A242" s="205">
        <v>36</v>
      </c>
      <c r="B242" s="91" t="s">
        <v>46</v>
      </c>
      <c r="C242" s="91" t="s">
        <v>101</v>
      </c>
      <c r="D242" s="90">
        <v>1</v>
      </c>
      <c r="E242" s="149">
        <v>9600</v>
      </c>
      <c r="F242" s="149"/>
      <c r="G242" s="149">
        <f t="shared" si="99"/>
        <v>0</v>
      </c>
      <c r="H242" s="149">
        <v>30</v>
      </c>
      <c r="I242" s="147">
        <f t="shared" si="88"/>
        <v>2880</v>
      </c>
      <c r="J242" s="149">
        <v>15</v>
      </c>
      <c r="K242" s="147">
        <f t="shared" si="94"/>
        <v>1440</v>
      </c>
      <c r="L242" s="149">
        <v>12</v>
      </c>
      <c r="M242" s="147">
        <f t="shared" si="95"/>
        <v>1152</v>
      </c>
      <c r="N242" s="104"/>
      <c r="O242" s="104"/>
      <c r="P242" s="102">
        <v>5</v>
      </c>
      <c r="Q242" s="102">
        <f t="shared" si="96"/>
        <v>480</v>
      </c>
      <c r="R242" s="127">
        <f t="shared" si="97"/>
        <v>2332.7999999999997</v>
      </c>
      <c r="S242" s="215">
        <f t="shared" si="98"/>
        <v>17884.8</v>
      </c>
    </row>
    <row r="243" spans="1:19" ht="33.75">
      <c r="A243" s="224">
        <v>37</v>
      </c>
      <c r="B243" s="91" t="s">
        <v>46</v>
      </c>
      <c r="C243" s="91" t="s">
        <v>231</v>
      </c>
      <c r="D243" s="90">
        <v>1</v>
      </c>
      <c r="E243" s="149">
        <v>9600</v>
      </c>
      <c r="F243" s="149"/>
      <c r="G243" s="149">
        <f t="shared" si="99"/>
        <v>0</v>
      </c>
      <c r="H243" s="149">
        <v>30</v>
      </c>
      <c r="I243" s="147">
        <f t="shared" si="88"/>
        <v>2880</v>
      </c>
      <c r="J243" s="149">
        <v>15</v>
      </c>
      <c r="K243" s="147">
        <f t="shared" si="94"/>
        <v>1440</v>
      </c>
      <c r="L243" s="149">
        <v>12</v>
      </c>
      <c r="M243" s="147">
        <f t="shared" si="95"/>
        <v>1152</v>
      </c>
      <c r="N243" s="104"/>
      <c r="O243" s="104"/>
      <c r="P243" s="102">
        <v>5</v>
      </c>
      <c r="Q243" s="102">
        <f t="shared" si="96"/>
        <v>480</v>
      </c>
      <c r="R243" s="127">
        <f t="shared" si="97"/>
        <v>2332.7999999999997</v>
      </c>
      <c r="S243" s="215">
        <f t="shared" si="98"/>
        <v>17884.8</v>
      </c>
    </row>
    <row r="244" spans="1:19" s="66" customFormat="1" ht="22.5">
      <c r="A244" s="224">
        <v>38</v>
      </c>
      <c r="B244" s="91" t="s">
        <v>46</v>
      </c>
      <c r="C244" s="91" t="s">
        <v>110</v>
      </c>
      <c r="D244" s="49">
        <v>1</v>
      </c>
      <c r="E244" s="121">
        <v>9600</v>
      </c>
      <c r="F244" s="121"/>
      <c r="G244" s="121">
        <f t="shared" si="99"/>
        <v>0</v>
      </c>
      <c r="H244" s="121"/>
      <c r="I244" s="147">
        <f t="shared" si="88"/>
        <v>0</v>
      </c>
      <c r="J244" s="121">
        <v>10</v>
      </c>
      <c r="K244" s="121">
        <f t="shared" si="94"/>
        <v>960</v>
      </c>
      <c r="L244" s="121">
        <v>8</v>
      </c>
      <c r="M244" s="121">
        <f t="shared" si="95"/>
        <v>768</v>
      </c>
      <c r="N244" s="117"/>
      <c r="O244" s="117"/>
      <c r="P244" s="102">
        <v>5</v>
      </c>
      <c r="Q244" s="111">
        <f t="shared" si="96"/>
        <v>480</v>
      </c>
      <c r="R244" s="127">
        <f t="shared" si="97"/>
        <v>1771.2</v>
      </c>
      <c r="S244" s="215">
        <f t="shared" si="98"/>
        <v>13579.2</v>
      </c>
    </row>
    <row r="245" spans="1:19" ht="22.5">
      <c r="A245" s="205">
        <v>39</v>
      </c>
      <c r="B245" s="91" t="s">
        <v>46</v>
      </c>
      <c r="C245" s="91" t="s">
        <v>274</v>
      </c>
      <c r="D245" s="90">
        <v>1</v>
      </c>
      <c r="E245" s="149">
        <v>9600</v>
      </c>
      <c r="F245" s="149"/>
      <c r="G245" s="149">
        <f>SUM(F245*E245)</f>
        <v>0</v>
      </c>
      <c r="H245" s="149"/>
      <c r="I245" s="147">
        <f t="shared" si="88"/>
        <v>0</v>
      </c>
      <c r="J245" s="149"/>
      <c r="K245" s="147">
        <f t="shared" si="94"/>
        <v>0</v>
      </c>
      <c r="L245" s="149">
        <v>8</v>
      </c>
      <c r="M245" s="147">
        <f t="shared" si="95"/>
        <v>768</v>
      </c>
      <c r="N245" s="104"/>
      <c r="O245" s="102">
        <f aca="true" t="shared" si="100" ref="O245:O263">SUM(E245*N245)/100</f>
        <v>0</v>
      </c>
      <c r="P245" s="102">
        <v>5</v>
      </c>
      <c r="Q245" s="102">
        <f t="shared" si="96"/>
        <v>480</v>
      </c>
      <c r="R245" s="127">
        <f t="shared" si="97"/>
        <v>1627.2</v>
      </c>
      <c r="S245" s="215">
        <f t="shared" si="98"/>
        <v>12475.2</v>
      </c>
    </row>
    <row r="246" spans="1:19" ht="22.5">
      <c r="A246" s="224">
        <v>40</v>
      </c>
      <c r="B246" s="91" t="s">
        <v>46</v>
      </c>
      <c r="C246" s="91" t="s">
        <v>102</v>
      </c>
      <c r="D246" s="90">
        <v>1</v>
      </c>
      <c r="E246" s="149">
        <v>9600</v>
      </c>
      <c r="F246" s="149"/>
      <c r="G246" s="149">
        <f t="shared" si="99"/>
        <v>0</v>
      </c>
      <c r="H246" s="149"/>
      <c r="I246" s="147">
        <f t="shared" si="88"/>
        <v>0</v>
      </c>
      <c r="J246" s="149">
        <v>15</v>
      </c>
      <c r="K246" s="147">
        <f t="shared" si="94"/>
        <v>1440</v>
      </c>
      <c r="L246" s="149">
        <v>8</v>
      </c>
      <c r="M246" s="147">
        <f t="shared" si="95"/>
        <v>768</v>
      </c>
      <c r="N246" s="104"/>
      <c r="O246" s="102">
        <f t="shared" si="100"/>
        <v>0</v>
      </c>
      <c r="P246" s="102">
        <v>5</v>
      </c>
      <c r="Q246" s="102">
        <f t="shared" si="96"/>
        <v>480</v>
      </c>
      <c r="R246" s="127">
        <f t="shared" si="97"/>
        <v>1843.1999999999998</v>
      </c>
      <c r="S246" s="215">
        <f t="shared" si="98"/>
        <v>14131.2</v>
      </c>
    </row>
    <row r="247" spans="1:19" ht="33.75">
      <c r="A247" s="224">
        <v>41</v>
      </c>
      <c r="B247" s="91" t="s">
        <v>46</v>
      </c>
      <c r="C247" s="91" t="s">
        <v>104</v>
      </c>
      <c r="D247" s="90">
        <v>1</v>
      </c>
      <c r="E247" s="149">
        <v>9600</v>
      </c>
      <c r="F247" s="149"/>
      <c r="G247" s="149">
        <f t="shared" si="99"/>
        <v>0</v>
      </c>
      <c r="H247" s="149">
        <v>30</v>
      </c>
      <c r="I247" s="147">
        <f t="shared" si="88"/>
        <v>2880</v>
      </c>
      <c r="J247" s="149">
        <v>15</v>
      </c>
      <c r="K247" s="147">
        <f t="shared" si="94"/>
        <v>1440</v>
      </c>
      <c r="L247" s="149">
        <v>12</v>
      </c>
      <c r="M247" s="147">
        <f t="shared" si="95"/>
        <v>1152</v>
      </c>
      <c r="N247" s="104"/>
      <c r="O247" s="102">
        <f t="shared" si="100"/>
        <v>0</v>
      </c>
      <c r="P247" s="102">
        <v>5</v>
      </c>
      <c r="Q247" s="102">
        <f t="shared" si="96"/>
        <v>480</v>
      </c>
      <c r="R247" s="127">
        <f t="shared" si="97"/>
        <v>2332.7999999999997</v>
      </c>
      <c r="S247" s="215">
        <f t="shared" si="98"/>
        <v>17884.8</v>
      </c>
    </row>
    <row r="248" spans="1:19" ht="33.75">
      <c r="A248" s="205">
        <v>42</v>
      </c>
      <c r="B248" s="91" t="s">
        <v>46</v>
      </c>
      <c r="C248" s="91" t="s">
        <v>137</v>
      </c>
      <c r="D248" s="90">
        <v>1</v>
      </c>
      <c r="E248" s="149">
        <v>9600</v>
      </c>
      <c r="F248" s="149"/>
      <c r="G248" s="149">
        <f t="shared" si="99"/>
        <v>0</v>
      </c>
      <c r="H248" s="149"/>
      <c r="I248" s="147">
        <f t="shared" si="88"/>
        <v>0</v>
      </c>
      <c r="J248" s="149">
        <v>29</v>
      </c>
      <c r="K248" s="147">
        <f t="shared" si="94"/>
        <v>2784</v>
      </c>
      <c r="L248" s="149">
        <v>8</v>
      </c>
      <c r="M248" s="147">
        <f t="shared" si="95"/>
        <v>768</v>
      </c>
      <c r="N248" s="104"/>
      <c r="O248" s="102">
        <f t="shared" si="100"/>
        <v>0</v>
      </c>
      <c r="P248" s="102">
        <v>5</v>
      </c>
      <c r="Q248" s="102">
        <f t="shared" si="96"/>
        <v>480</v>
      </c>
      <c r="R248" s="127">
        <f t="shared" si="97"/>
        <v>2044.8</v>
      </c>
      <c r="S248" s="215">
        <f t="shared" si="98"/>
        <v>15676.8</v>
      </c>
    </row>
    <row r="249" spans="1:19" ht="33.75">
      <c r="A249" s="224">
        <v>43</v>
      </c>
      <c r="B249" s="91" t="s">
        <v>46</v>
      </c>
      <c r="C249" s="91" t="s">
        <v>137</v>
      </c>
      <c r="D249" s="90">
        <v>1</v>
      </c>
      <c r="E249" s="149">
        <v>9600</v>
      </c>
      <c r="F249" s="149"/>
      <c r="G249" s="149">
        <f t="shared" si="99"/>
        <v>0</v>
      </c>
      <c r="H249" s="149"/>
      <c r="I249" s="147">
        <f t="shared" si="88"/>
        <v>0</v>
      </c>
      <c r="J249" s="149">
        <v>29</v>
      </c>
      <c r="K249" s="147">
        <f t="shared" si="94"/>
        <v>2784</v>
      </c>
      <c r="L249" s="149">
        <v>8</v>
      </c>
      <c r="M249" s="147">
        <f t="shared" si="95"/>
        <v>768</v>
      </c>
      <c r="N249" s="104"/>
      <c r="O249" s="102">
        <f t="shared" si="100"/>
        <v>0</v>
      </c>
      <c r="P249" s="102">
        <v>5</v>
      </c>
      <c r="Q249" s="102">
        <f t="shared" si="96"/>
        <v>480</v>
      </c>
      <c r="R249" s="127">
        <f t="shared" si="97"/>
        <v>2044.8</v>
      </c>
      <c r="S249" s="215">
        <f t="shared" si="98"/>
        <v>15676.8</v>
      </c>
    </row>
    <row r="250" spans="1:19" ht="33.75">
      <c r="A250" s="224">
        <v>44</v>
      </c>
      <c r="B250" s="91" t="s">
        <v>46</v>
      </c>
      <c r="C250" s="91" t="s">
        <v>137</v>
      </c>
      <c r="D250" s="90">
        <v>1</v>
      </c>
      <c r="E250" s="149">
        <v>9600</v>
      </c>
      <c r="F250" s="149"/>
      <c r="G250" s="149">
        <f t="shared" si="99"/>
        <v>0</v>
      </c>
      <c r="H250" s="149">
        <v>30</v>
      </c>
      <c r="I250" s="147">
        <f t="shared" si="88"/>
        <v>2880</v>
      </c>
      <c r="J250" s="149">
        <v>29</v>
      </c>
      <c r="K250" s="147">
        <f t="shared" si="94"/>
        <v>2784</v>
      </c>
      <c r="L250" s="149">
        <v>8</v>
      </c>
      <c r="M250" s="147">
        <f t="shared" si="95"/>
        <v>768</v>
      </c>
      <c r="N250" s="104"/>
      <c r="O250" s="102">
        <f t="shared" si="100"/>
        <v>0</v>
      </c>
      <c r="P250" s="102">
        <v>5</v>
      </c>
      <c r="Q250" s="102">
        <f t="shared" si="96"/>
        <v>480</v>
      </c>
      <c r="R250" s="127">
        <f t="shared" si="97"/>
        <v>2476.7999999999997</v>
      </c>
      <c r="S250" s="215">
        <f t="shared" si="98"/>
        <v>18988.8</v>
      </c>
    </row>
    <row r="251" spans="1:19" ht="33.75">
      <c r="A251" s="205">
        <v>45</v>
      </c>
      <c r="B251" s="91" t="s">
        <v>46</v>
      </c>
      <c r="C251" s="91" t="s">
        <v>137</v>
      </c>
      <c r="D251" s="90">
        <v>1</v>
      </c>
      <c r="E251" s="149">
        <v>9600</v>
      </c>
      <c r="F251" s="149"/>
      <c r="G251" s="149">
        <f t="shared" si="99"/>
        <v>0</v>
      </c>
      <c r="H251" s="149"/>
      <c r="I251" s="147">
        <f t="shared" si="88"/>
        <v>0</v>
      </c>
      <c r="J251" s="149">
        <v>15</v>
      </c>
      <c r="K251" s="147">
        <f t="shared" si="94"/>
        <v>1440</v>
      </c>
      <c r="L251" s="149">
        <v>8</v>
      </c>
      <c r="M251" s="147">
        <f t="shared" si="95"/>
        <v>768</v>
      </c>
      <c r="N251" s="104"/>
      <c r="O251" s="102">
        <f t="shared" si="100"/>
        <v>0</v>
      </c>
      <c r="P251" s="102">
        <v>5</v>
      </c>
      <c r="Q251" s="102">
        <f t="shared" si="96"/>
        <v>480</v>
      </c>
      <c r="R251" s="127">
        <f t="shared" si="97"/>
        <v>1843.1999999999998</v>
      </c>
      <c r="S251" s="215">
        <f t="shared" si="98"/>
        <v>14131.2</v>
      </c>
    </row>
    <row r="252" spans="1:19" ht="33.75">
      <c r="A252" s="224">
        <v>46</v>
      </c>
      <c r="B252" s="91" t="s">
        <v>46</v>
      </c>
      <c r="C252" s="91" t="s">
        <v>137</v>
      </c>
      <c r="D252" s="90">
        <v>1</v>
      </c>
      <c r="E252" s="149">
        <v>9600</v>
      </c>
      <c r="F252" s="149"/>
      <c r="G252" s="149">
        <f>SUM(F252*E252)</f>
        <v>0</v>
      </c>
      <c r="H252" s="149"/>
      <c r="I252" s="147">
        <f t="shared" si="88"/>
        <v>0</v>
      </c>
      <c r="J252" s="149">
        <v>29</v>
      </c>
      <c r="K252" s="147">
        <f>SUM(E252*J252)/100</f>
        <v>2784</v>
      </c>
      <c r="L252" s="149">
        <v>8</v>
      </c>
      <c r="M252" s="147">
        <f>SUM(L252*E252)/100</f>
        <v>768</v>
      </c>
      <c r="N252" s="104"/>
      <c r="O252" s="102">
        <f>SUM(E252*N252)/100</f>
        <v>0</v>
      </c>
      <c r="P252" s="102">
        <v>5</v>
      </c>
      <c r="Q252" s="102">
        <f>SUM(E252*P252)/100</f>
        <v>480</v>
      </c>
      <c r="R252" s="127">
        <f t="shared" si="97"/>
        <v>2044.8</v>
      </c>
      <c r="S252" s="215">
        <f t="shared" si="98"/>
        <v>15676.8</v>
      </c>
    </row>
    <row r="253" spans="1:19" ht="22.5">
      <c r="A253" s="224">
        <v>47</v>
      </c>
      <c r="B253" s="91" t="s">
        <v>46</v>
      </c>
      <c r="C253" s="91" t="s">
        <v>60</v>
      </c>
      <c r="D253" s="90">
        <v>1</v>
      </c>
      <c r="E253" s="149">
        <v>10000</v>
      </c>
      <c r="F253" s="149"/>
      <c r="G253" s="149">
        <f t="shared" si="99"/>
        <v>0</v>
      </c>
      <c r="H253" s="149">
        <v>30</v>
      </c>
      <c r="I253" s="147">
        <f t="shared" si="88"/>
        <v>3000</v>
      </c>
      <c r="J253" s="149">
        <v>15</v>
      </c>
      <c r="K253" s="147">
        <f t="shared" si="94"/>
        <v>1500</v>
      </c>
      <c r="L253" s="149">
        <v>12</v>
      </c>
      <c r="M253" s="147">
        <f t="shared" si="95"/>
        <v>1200</v>
      </c>
      <c r="N253" s="104"/>
      <c r="O253" s="102">
        <f t="shared" si="100"/>
        <v>0</v>
      </c>
      <c r="P253" s="102">
        <v>5</v>
      </c>
      <c r="Q253" s="102">
        <f t="shared" si="96"/>
        <v>500</v>
      </c>
      <c r="R253" s="127">
        <f t="shared" si="97"/>
        <v>2430</v>
      </c>
      <c r="S253" s="215">
        <f t="shared" si="98"/>
        <v>18630</v>
      </c>
    </row>
    <row r="254" spans="1:19" ht="22.5">
      <c r="A254" s="205">
        <v>48</v>
      </c>
      <c r="B254" s="91" t="s">
        <v>46</v>
      </c>
      <c r="C254" s="91" t="s">
        <v>60</v>
      </c>
      <c r="D254" s="90">
        <v>1</v>
      </c>
      <c r="E254" s="149">
        <v>10000</v>
      </c>
      <c r="F254" s="149"/>
      <c r="G254" s="149">
        <f t="shared" si="99"/>
        <v>0</v>
      </c>
      <c r="H254" s="149">
        <v>30</v>
      </c>
      <c r="I254" s="147">
        <f t="shared" si="88"/>
        <v>3000</v>
      </c>
      <c r="J254" s="149">
        <v>15</v>
      </c>
      <c r="K254" s="147">
        <f t="shared" si="94"/>
        <v>1500</v>
      </c>
      <c r="L254" s="149">
        <v>12</v>
      </c>
      <c r="M254" s="147">
        <f t="shared" si="95"/>
        <v>1200</v>
      </c>
      <c r="N254" s="104"/>
      <c r="O254" s="102">
        <f t="shared" si="100"/>
        <v>0</v>
      </c>
      <c r="P254" s="102">
        <v>5</v>
      </c>
      <c r="Q254" s="102">
        <f t="shared" si="96"/>
        <v>500</v>
      </c>
      <c r="R254" s="127">
        <f t="shared" si="97"/>
        <v>2430</v>
      </c>
      <c r="S254" s="215">
        <f t="shared" si="98"/>
        <v>18630</v>
      </c>
    </row>
    <row r="255" spans="1:19" ht="22.5">
      <c r="A255" s="224">
        <v>49</v>
      </c>
      <c r="B255" s="91" t="s">
        <v>46</v>
      </c>
      <c r="C255" s="91" t="s">
        <v>60</v>
      </c>
      <c r="D255" s="90">
        <v>1</v>
      </c>
      <c r="E255" s="149">
        <v>10000</v>
      </c>
      <c r="F255" s="149"/>
      <c r="G255" s="149">
        <f t="shared" si="99"/>
        <v>0</v>
      </c>
      <c r="H255" s="149"/>
      <c r="I255" s="147">
        <f t="shared" si="88"/>
        <v>0</v>
      </c>
      <c r="J255" s="149">
        <v>15</v>
      </c>
      <c r="K255" s="147">
        <f t="shared" si="94"/>
        <v>1500</v>
      </c>
      <c r="L255" s="149">
        <v>12</v>
      </c>
      <c r="M255" s="147">
        <f t="shared" si="95"/>
        <v>1200</v>
      </c>
      <c r="N255" s="104"/>
      <c r="O255" s="102">
        <f t="shared" si="100"/>
        <v>0</v>
      </c>
      <c r="P255" s="102">
        <v>5</v>
      </c>
      <c r="Q255" s="102">
        <f t="shared" si="96"/>
        <v>500</v>
      </c>
      <c r="R255" s="127">
        <f t="shared" si="97"/>
        <v>1980</v>
      </c>
      <c r="S255" s="215">
        <f t="shared" si="98"/>
        <v>15180</v>
      </c>
    </row>
    <row r="256" spans="1:20" s="64" customFormat="1" ht="22.5">
      <c r="A256" s="224">
        <v>50</v>
      </c>
      <c r="B256" s="91" t="s">
        <v>46</v>
      </c>
      <c r="C256" s="91" t="s">
        <v>60</v>
      </c>
      <c r="D256" s="90">
        <v>1</v>
      </c>
      <c r="E256" s="149">
        <v>10000</v>
      </c>
      <c r="F256" s="149"/>
      <c r="G256" s="149">
        <f>SUM(F256*E256)</f>
        <v>0</v>
      </c>
      <c r="H256" s="149"/>
      <c r="I256" s="147">
        <f t="shared" si="88"/>
        <v>0</v>
      </c>
      <c r="J256" s="149">
        <v>15</v>
      </c>
      <c r="K256" s="149">
        <f>SUM(E256*J256)/100</f>
        <v>1500</v>
      </c>
      <c r="L256" s="149">
        <v>12</v>
      </c>
      <c r="M256" s="149">
        <f>SUM(L256*E256)/100</f>
        <v>1200</v>
      </c>
      <c r="N256" s="104"/>
      <c r="O256" s="102">
        <f>SUM(E256*N256)/100</f>
        <v>0</v>
      </c>
      <c r="P256" s="102">
        <v>5</v>
      </c>
      <c r="Q256" s="102">
        <f>SUM(E256*P256)/100</f>
        <v>500</v>
      </c>
      <c r="R256" s="127">
        <f t="shared" si="97"/>
        <v>1980</v>
      </c>
      <c r="S256" s="215">
        <f t="shared" si="98"/>
        <v>15180</v>
      </c>
      <c r="T256" s="67"/>
    </row>
    <row r="257" spans="1:19" ht="12.75">
      <c r="A257" s="205">
        <v>51</v>
      </c>
      <c r="B257" s="91" t="s">
        <v>46</v>
      </c>
      <c r="C257" s="90" t="s">
        <v>74</v>
      </c>
      <c r="D257" s="90">
        <v>1</v>
      </c>
      <c r="E257" s="149">
        <v>9600</v>
      </c>
      <c r="F257" s="149"/>
      <c r="G257" s="149">
        <f>SUM(F257*E257)</f>
        <v>0</v>
      </c>
      <c r="H257" s="149">
        <v>30</v>
      </c>
      <c r="I257" s="147">
        <f>(E257*H257)/100</f>
        <v>2880</v>
      </c>
      <c r="J257" s="149">
        <v>15</v>
      </c>
      <c r="K257" s="149">
        <f>SUM(E257*J257)/100</f>
        <v>1440</v>
      </c>
      <c r="L257" s="149">
        <v>0</v>
      </c>
      <c r="M257" s="147">
        <f>SUM(L257*E257)/100</f>
        <v>0</v>
      </c>
      <c r="N257" s="104"/>
      <c r="O257" s="102">
        <f>SUM(E257*N257)/100</f>
        <v>0</v>
      </c>
      <c r="P257" s="102">
        <v>5</v>
      </c>
      <c r="Q257" s="102">
        <f>SUM(E257*P257)/100</f>
        <v>480</v>
      </c>
      <c r="R257" s="127">
        <f>SUM(I257+E257+M257+O257+G257+K257+Q257)*15%</f>
        <v>2160</v>
      </c>
      <c r="S257" s="215">
        <f>SUM(E257+I257+O257+G257+K257+M257+Q257+R257)</f>
        <v>16560</v>
      </c>
    </row>
    <row r="258" spans="1:19" ht="33.75">
      <c r="A258" s="224">
        <v>52</v>
      </c>
      <c r="B258" s="91" t="s">
        <v>46</v>
      </c>
      <c r="C258" s="91" t="s">
        <v>285</v>
      </c>
      <c r="D258" s="90">
        <v>1</v>
      </c>
      <c r="E258" s="149">
        <v>9600</v>
      </c>
      <c r="F258" s="149"/>
      <c r="G258" s="149">
        <f t="shared" si="99"/>
        <v>0</v>
      </c>
      <c r="H258" s="149"/>
      <c r="I258" s="147">
        <f t="shared" si="88"/>
        <v>0</v>
      </c>
      <c r="J258" s="149">
        <v>15</v>
      </c>
      <c r="K258" s="147">
        <f t="shared" si="94"/>
        <v>1440</v>
      </c>
      <c r="L258" s="149">
        <v>8</v>
      </c>
      <c r="M258" s="147">
        <f t="shared" si="95"/>
        <v>768</v>
      </c>
      <c r="N258" s="104"/>
      <c r="O258" s="102">
        <f t="shared" si="100"/>
        <v>0</v>
      </c>
      <c r="P258" s="102">
        <v>5</v>
      </c>
      <c r="Q258" s="102">
        <f t="shared" si="96"/>
        <v>480</v>
      </c>
      <c r="R258" s="127">
        <f t="shared" si="97"/>
        <v>1843.1999999999998</v>
      </c>
      <c r="S258" s="215">
        <f t="shared" si="98"/>
        <v>14131.2</v>
      </c>
    </row>
    <row r="259" spans="1:19" ht="22.5">
      <c r="A259" s="224">
        <v>53</v>
      </c>
      <c r="B259" s="91" t="s">
        <v>46</v>
      </c>
      <c r="C259" s="91" t="s">
        <v>284</v>
      </c>
      <c r="D259" s="90">
        <v>1</v>
      </c>
      <c r="E259" s="149">
        <v>9600</v>
      </c>
      <c r="F259" s="149"/>
      <c r="G259" s="149">
        <f t="shared" si="99"/>
        <v>0</v>
      </c>
      <c r="H259" s="149"/>
      <c r="I259" s="147">
        <f t="shared" si="88"/>
        <v>0</v>
      </c>
      <c r="J259" s="149"/>
      <c r="K259" s="147">
        <f t="shared" si="94"/>
        <v>0</v>
      </c>
      <c r="L259" s="149">
        <v>8</v>
      </c>
      <c r="M259" s="147">
        <f t="shared" si="95"/>
        <v>768</v>
      </c>
      <c r="N259" s="104"/>
      <c r="O259" s="102">
        <f t="shared" si="100"/>
        <v>0</v>
      </c>
      <c r="P259" s="102">
        <v>5</v>
      </c>
      <c r="Q259" s="102">
        <f t="shared" si="96"/>
        <v>480</v>
      </c>
      <c r="R259" s="127">
        <f t="shared" si="97"/>
        <v>1627.2</v>
      </c>
      <c r="S259" s="215">
        <f t="shared" si="98"/>
        <v>12475.2</v>
      </c>
    </row>
    <row r="260" spans="1:19" ht="12.75">
      <c r="A260" s="205">
        <v>54</v>
      </c>
      <c r="B260" s="91" t="s">
        <v>46</v>
      </c>
      <c r="C260" s="90" t="s">
        <v>74</v>
      </c>
      <c r="D260" s="90">
        <v>1</v>
      </c>
      <c r="E260" s="149">
        <v>9600</v>
      </c>
      <c r="F260" s="149"/>
      <c r="G260" s="149">
        <f>SUM(F260*E260)</f>
        <v>0</v>
      </c>
      <c r="H260" s="149"/>
      <c r="I260" s="147">
        <f>(E260*H260)/100</f>
        <v>0</v>
      </c>
      <c r="J260" s="149"/>
      <c r="K260" s="147">
        <f>SUM(E260*J260)/100</f>
        <v>0</v>
      </c>
      <c r="L260" s="149"/>
      <c r="M260" s="147">
        <f>SUM(L260*E260)/100</f>
        <v>0</v>
      </c>
      <c r="N260" s="104"/>
      <c r="O260" s="102">
        <f>SUM(E260*N260)/100</f>
        <v>0</v>
      </c>
      <c r="P260" s="102">
        <v>5</v>
      </c>
      <c r="Q260" s="102">
        <f>SUM(E260*P260)/100</f>
        <v>480</v>
      </c>
      <c r="R260" s="127">
        <f>SUM(I260+E260+M260+O260+G260+K260+Q260)*15%</f>
        <v>1512</v>
      </c>
      <c r="S260" s="215">
        <f>SUM(E260+I260+O260+G260+K260+M260+Q260+R260)</f>
        <v>11592</v>
      </c>
    </row>
    <row r="261" spans="1:19" ht="22.5">
      <c r="A261" s="224">
        <v>55</v>
      </c>
      <c r="B261" s="91" t="s">
        <v>46</v>
      </c>
      <c r="C261" s="91" t="s">
        <v>106</v>
      </c>
      <c r="D261" s="90">
        <v>1</v>
      </c>
      <c r="E261" s="149">
        <v>9600</v>
      </c>
      <c r="F261" s="149"/>
      <c r="G261" s="149">
        <f t="shared" si="99"/>
        <v>0</v>
      </c>
      <c r="H261" s="149">
        <v>30</v>
      </c>
      <c r="I261" s="147">
        <f t="shared" si="88"/>
        <v>2880</v>
      </c>
      <c r="J261" s="149">
        <v>15</v>
      </c>
      <c r="K261" s="147">
        <f t="shared" si="94"/>
        <v>1440</v>
      </c>
      <c r="L261" s="149">
        <v>8</v>
      </c>
      <c r="M261" s="147">
        <f t="shared" si="95"/>
        <v>768</v>
      </c>
      <c r="N261" s="104"/>
      <c r="O261" s="102">
        <f t="shared" si="100"/>
        <v>0</v>
      </c>
      <c r="P261" s="102">
        <v>5</v>
      </c>
      <c r="Q261" s="102">
        <f t="shared" si="96"/>
        <v>480</v>
      </c>
      <c r="R261" s="127">
        <f t="shared" si="97"/>
        <v>2275.2</v>
      </c>
      <c r="S261" s="215">
        <f t="shared" si="98"/>
        <v>17443.2</v>
      </c>
    </row>
    <row r="262" spans="1:19" ht="22.5">
      <c r="A262" s="224">
        <v>59</v>
      </c>
      <c r="B262" s="91" t="s">
        <v>46</v>
      </c>
      <c r="C262" s="91" t="s">
        <v>103</v>
      </c>
      <c r="D262" s="90">
        <v>1</v>
      </c>
      <c r="E262" s="149">
        <v>9600</v>
      </c>
      <c r="F262" s="149"/>
      <c r="G262" s="149">
        <f aca="true" t="shared" si="101" ref="G262:G267">SUM(F262*E262)</f>
        <v>0</v>
      </c>
      <c r="H262" s="149">
        <v>30</v>
      </c>
      <c r="I262" s="147">
        <f t="shared" si="88"/>
        <v>2880</v>
      </c>
      <c r="J262" s="149">
        <v>15</v>
      </c>
      <c r="K262" s="147">
        <f t="shared" si="94"/>
        <v>1440</v>
      </c>
      <c r="L262" s="149">
        <v>8</v>
      </c>
      <c r="M262" s="147">
        <f t="shared" si="95"/>
        <v>768</v>
      </c>
      <c r="N262" s="104"/>
      <c r="O262" s="102">
        <f t="shared" si="100"/>
        <v>0</v>
      </c>
      <c r="P262" s="102">
        <v>5</v>
      </c>
      <c r="Q262" s="102">
        <f t="shared" si="96"/>
        <v>480</v>
      </c>
      <c r="R262" s="127">
        <f t="shared" si="97"/>
        <v>2275.2</v>
      </c>
      <c r="S262" s="215">
        <f t="shared" si="98"/>
        <v>17443.2</v>
      </c>
    </row>
    <row r="263" spans="1:19" ht="22.5">
      <c r="A263" s="205">
        <v>60</v>
      </c>
      <c r="B263" s="91" t="s">
        <v>46</v>
      </c>
      <c r="C263" s="91" t="s">
        <v>103</v>
      </c>
      <c r="D263" s="90">
        <v>1</v>
      </c>
      <c r="E263" s="149">
        <v>9600</v>
      </c>
      <c r="F263" s="149"/>
      <c r="G263" s="149">
        <f t="shared" si="101"/>
        <v>0</v>
      </c>
      <c r="H263" s="149">
        <v>20</v>
      </c>
      <c r="I263" s="147">
        <f t="shared" si="88"/>
        <v>1920</v>
      </c>
      <c r="J263" s="149">
        <v>15</v>
      </c>
      <c r="K263" s="147">
        <f t="shared" si="94"/>
        <v>1440</v>
      </c>
      <c r="L263" s="149">
        <v>8</v>
      </c>
      <c r="M263" s="147">
        <f t="shared" si="95"/>
        <v>768</v>
      </c>
      <c r="N263" s="104"/>
      <c r="O263" s="102">
        <f t="shared" si="100"/>
        <v>0</v>
      </c>
      <c r="P263" s="102">
        <v>5</v>
      </c>
      <c r="Q263" s="102">
        <f t="shared" si="96"/>
        <v>480</v>
      </c>
      <c r="R263" s="127">
        <f t="shared" si="97"/>
        <v>2131.2</v>
      </c>
      <c r="S263" s="215">
        <f t="shared" si="98"/>
        <v>16339.2</v>
      </c>
    </row>
    <row r="264" spans="1:19" ht="22.5">
      <c r="A264" s="224">
        <v>61</v>
      </c>
      <c r="B264" s="91" t="s">
        <v>46</v>
      </c>
      <c r="C264" s="91" t="s">
        <v>103</v>
      </c>
      <c r="D264" s="90">
        <v>1</v>
      </c>
      <c r="E264" s="149">
        <v>9600</v>
      </c>
      <c r="F264" s="149"/>
      <c r="G264" s="149">
        <f t="shared" si="101"/>
        <v>0</v>
      </c>
      <c r="H264" s="149"/>
      <c r="I264" s="147">
        <f t="shared" si="88"/>
        <v>0</v>
      </c>
      <c r="J264" s="149">
        <v>15</v>
      </c>
      <c r="K264" s="147">
        <f t="shared" si="94"/>
        <v>1440</v>
      </c>
      <c r="L264" s="149">
        <v>8</v>
      </c>
      <c r="M264" s="147">
        <f t="shared" si="95"/>
        <v>768</v>
      </c>
      <c r="N264" s="104"/>
      <c r="O264" s="104"/>
      <c r="P264" s="102">
        <v>5</v>
      </c>
      <c r="Q264" s="102">
        <f t="shared" si="96"/>
        <v>480</v>
      </c>
      <c r="R264" s="127">
        <f t="shared" si="97"/>
        <v>1843.1999999999998</v>
      </c>
      <c r="S264" s="215">
        <f t="shared" si="98"/>
        <v>14131.2</v>
      </c>
    </row>
    <row r="265" spans="1:19" ht="22.5">
      <c r="A265" s="224">
        <v>62</v>
      </c>
      <c r="B265" s="91" t="s">
        <v>46</v>
      </c>
      <c r="C265" s="91" t="s">
        <v>69</v>
      </c>
      <c r="D265" s="90">
        <v>1</v>
      </c>
      <c r="E265" s="147">
        <v>9600</v>
      </c>
      <c r="F265" s="147"/>
      <c r="G265" s="147">
        <f t="shared" si="101"/>
        <v>0</v>
      </c>
      <c r="H265" s="147"/>
      <c r="I265" s="147">
        <f>(E265*H265)/100</f>
        <v>0</v>
      </c>
      <c r="J265" s="147"/>
      <c r="K265" s="147">
        <f>SUM(E265*J265)/100</f>
        <v>0</v>
      </c>
      <c r="L265" s="147">
        <v>4</v>
      </c>
      <c r="M265" s="147">
        <f t="shared" si="95"/>
        <v>384</v>
      </c>
      <c r="N265" s="111"/>
      <c r="O265" s="111"/>
      <c r="P265" s="102">
        <v>5</v>
      </c>
      <c r="Q265" s="102">
        <f>SUM(P265*E265)/100</f>
        <v>480</v>
      </c>
      <c r="R265" s="127">
        <f t="shared" si="97"/>
        <v>1569.6</v>
      </c>
      <c r="S265" s="215">
        <f t="shared" si="98"/>
        <v>12033.6</v>
      </c>
    </row>
    <row r="266" spans="1:19" ht="22.5">
      <c r="A266" s="205">
        <v>63</v>
      </c>
      <c r="B266" s="91" t="s">
        <v>46</v>
      </c>
      <c r="C266" s="91" t="s">
        <v>69</v>
      </c>
      <c r="D266" s="90">
        <v>1</v>
      </c>
      <c r="E266" s="147">
        <v>9600</v>
      </c>
      <c r="F266" s="147"/>
      <c r="G266" s="147">
        <f t="shared" si="101"/>
        <v>0</v>
      </c>
      <c r="H266" s="147"/>
      <c r="I266" s="147">
        <f>(E266*H266)/100</f>
        <v>0</v>
      </c>
      <c r="J266" s="147">
        <v>15</v>
      </c>
      <c r="K266" s="147">
        <f>SUM(E266*J266)/100</f>
        <v>1440</v>
      </c>
      <c r="L266" s="147">
        <v>4</v>
      </c>
      <c r="M266" s="147">
        <f t="shared" si="95"/>
        <v>384</v>
      </c>
      <c r="N266" s="111"/>
      <c r="O266" s="111"/>
      <c r="P266" s="102">
        <v>5</v>
      </c>
      <c r="Q266" s="102">
        <f>SUM(P266*E266)/100</f>
        <v>480</v>
      </c>
      <c r="R266" s="127">
        <f t="shared" si="97"/>
        <v>1785.6</v>
      </c>
      <c r="S266" s="215">
        <f t="shared" si="98"/>
        <v>13689.6</v>
      </c>
    </row>
    <row r="267" spans="1:19" ht="22.5">
      <c r="A267" s="224">
        <v>64</v>
      </c>
      <c r="B267" s="91" t="s">
        <v>46</v>
      </c>
      <c r="C267" s="91" t="s">
        <v>69</v>
      </c>
      <c r="D267" s="90">
        <v>1</v>
      </c>
      <c r="E267" s="147">
        <v>9600</v>
      </c>
      <c r="F267" s="147"/>
      <c r="G267" s="147">
        <f t="shared" si="101"/>
        <v>0</v>
      </c>
      <c r="H267" s="147"/>
      <c r="I267" s="147">
        <f>(E267*H267)/100</f>
        <v>0</v>
      </c>
      <c r="J267" s="147">
        <v>10</v>
      </c>
      <c r="K267" s="147">
        <f>SUM(E267*J267)/100</f>
        <v>960</v>
      </c>
      <c r="L267" s="147">
        <v>4</v>
      </c>
      <c r="M267" s="147">
        <f t="shared" si="95"/>
        <v>384</v>
      </c>
      <c r="N267" s="111"/>
      <c r="O267" s="111"/>
      <c r="P267" s="102">
        <v>5</v>
      </c>
      <c r="Q267" s="102">
        <f>SUM(P267*E267)/100</f>
        <v>480</v>
      </c>
      <c r="R267" s="127">
        <f t="shared" si="97"/>
        <v>1713.6</v>
      </c>
      <c r="S267" s="215">
        <f t="shared" si="98"/>
        <v>13137.6</v>
      </c>
    </row>
    <row r="268" spans="1:19" ht="22.5">
      <c r="A268" s="205">
        <v>65</v>
      </c>
      <c r="B268" s="91" t="s">
        <v>46</v>
      </c>
      <c r="C268" s="91" t="s">
        <v>112</v>
      </c>
      <c r="D268" s="151">
        <v>1</v>
      </c>
      <c r="E268" s="147">
        <v>10000</v>
      </c>
      <c r="F268" s="147"/>
      <c r="G268" s="147"/>
      <c r="H268" s="147"/>
      <c r="I268" s="147">
        <f>(E268*H268)/100</f>
        <v>0</v>
      </c>
      <c r="J268" s="147">
        <v>15</v>
      </c>
      <c r="K268" s="147">
        <f>SUM(E268*J268)/100</f>
        <v>1500</v>
      </c>
      <c r="L268" s="147">
        <v>8</v>
      </c>
      <c r="M268" s="147">
        <f t="shared" si="95"/>
        <v>800</v>
      </c>
      <c r="N268" s="110"/>
      <c r="O268" s="110"/>
      <c r="P268" s="102">
        <v>5</v>
      </c>
      <c r="Q268" s="102">
        <f>SUM(P268*E268)/100</f>
        <v>500</v>
      </c>
      <c r="R268" s="127">
        <f t="shared" si="97"/>
        <v>1920</v>
      </c>
      <c r="S268" s="215">
        <f t="shared" si="98"/>
        <v>14720</v>
      </c>
    </row>
    <row r="269" spans="1:19" ht="12.75">
      <c r="A269" s="224"/>
      <c r="B269" s="24" t="s">
        <v>13</v>
      </c>
      <c r="C269" s="87"/>
      <c r="D269" s="19">
        <f>SUM(D228:D268)</f>
        <v>40.75</v>
      </c>
      <c r="E269" s="105">
        <f>SUM(E228:E268)</f>
        <v>397100</v>
      </c>
      <c r="F269" s="105"/>
      <c r="G269" s="105">
        <f>SUM(G228:G268)</f>
        <v>0</v>
      </c>
      <c r="H269" s="105"/>
      <c r="I269" s="169">
        <f>SUM(I228:I268)</f>
        <v>43610</v>
      </c>
      <c r="J269" s="105"/>
      <c r="K269" s="82">
        <f>SUM(K228:K268)</f>
        <v>55281</v>
      </c>
      <c r="L269" s="105"/>
      <c r="M269" s="105">
        <f>SUM(M228:M268)</f>
        <v>35704</v>
      </c>
      <c r="N269" s="105"/>
      <c r="O269" s="105">
        <f>SUM(O228:O268)</f>
        <v>0</v>
      </c>
      <c r="P269" s="105"/>
      <c r="Q269" s="82">
        <f>SUM(Q228:Q268)</f>
        <v>19855</v>
      </c>
      <c r="R269" s="82">
        <f>SUM(R228:R268)</f>
        <v>82732.5</v>
      </c>
      <c r="S269" s="217">
        <f>SUM(S228:S268)</f>
        <v>634282.4999999998</v>
      </c>
    </row>
    <row r="270" spans="1:19" ht="12.75">
      <c r="A270" s="224">
        <v>66</v>
      </c>
      <c r="B270" s="91" t="s">
        <v>46</v>
      </c>
      <c r="C270" s="91" t="s">
        <v>281</v>
      </c>
      <c r="D270" s="90">
        <v>1</v>
      </c>
      <c r="E270" s="149">
        <v>7384</v>
      </c>
      <c r="F270" s="149"/>
      <c r="G270" s="149"/>
      <c r="H270" s="149"/>
      <c r="I270" s="147">
        <f>(E270*H270)/100</f>
        <v>0</v>
      </c>
      <c r="J270" s="149">
        <v>15</v>
      </c>
      <c r="K270" s="147">
        <f>SUM(E270*J270)/100</f>
        <v>1107.6</v>
      </c>
      <c r="L270" s="104">
        <v>4</v>
      </c>
      <c r="M270" s="110">
        <f>SUM(L270*E270)/100</f>
        <v>295.36</v>
      </c>
      <c r="N270" s="104"/>
      <c r="O270" s="102">
        <f>SUM(E270*N270)/100</f>
        <v>0</v>
      </c>
      <c r="P270" s="102">
        <v>5</v>
      </c>
      <c r="Q270" s="102">
        <f>SUM(E270*P270)/100</f>
        <v>369.2</v>
      </c>
      <c r="R270" s="127">
        <f>SUM(I270+E270+M270+O270+G270+K270+Q270)*15%</f>
        <v>1373.424</v>
      </c>
      <c r="S270" s="215">
        <f>SUM(E270+I270+O270+G270+K270+M270+Q270+R270)</f>
        <v>10529.584000000003</v>
      </c>
    </row>
    <row r="271" spans="1:20" ht="12.75">
      <c r="A271" s="224">
        <v>67</v>
      </c>
      <c r="B271" s="91" t="s">
        <v>46</v>
      </c>
      <c r="C271" s="91" t="s">
        <v>281</v>
      </c>
      <c r="D271" s="90">
        <v>1</v>
      </c>
      <c r="E271" s="149">
        <v>7384</v>
      </c>
      <c r="F271" s="149"/>
      <c r="G271" s="149"/>
      <c r="H271" s="149"/>
      <c r="I271" s="147">
        <f>(E271*H271)/100</f>
        <v>0</v>
      </c>
      <c r="J271" s="149">
        <v>15</v>
      </c>
      <c r="K271" s="147">
        <f>SUM(E271*J271)/100</f>
        <v>1107.6</v>
      </c>
      <c r="L271" s="104">
        <v>4</v>
      </c>
      <c r="M271" s="110">
        <f>SUM(L271*E271)/100</f>
        <v>295.36</v>
      </c>
      <c r="N271" s="104"/>
      <c r="O271" s="102">
        <f>SUM(E271*N271)/100</f>
        <v>0</v>
      </c>
      <c r="P271" s="102">
        <v>5</v>
      </c>
      <c r="Q271" s="102">
        <f>SUM(E271*P271)/100</f>
        <v>369.2</v>
      </c>
      <c r="R271" s="127">
        <f>SUM(I271+E271+M271+O271+G271+K271+Q271)*15%</f>
        <v>1373.424</v>
      </c>
      <c r="S271" s="215">
        <f>SUM(E271+I271+O271+G271+K271+M271+Q271+R271)</f>
        <v>10529.584000000003</v>
      </c>
      <c r="T271" s="34"/>
    </row>
    <row r="272" spans="1:19" ht="12.75">
      <c r="A272" s="224">
        <v>68</v>
      </c>
      <c r="B272" s="91" t="s">
        <v>46</v>
      </c>
      <c r="C272" s="91" t="s">
        <v>281</v>
      </c>
      <c r="D272" s="90">
        <v>1</v>
      </c>
      <c r="E272" s="149">
        <v>7384</v>
      </c>
      <c r="F272" s="149"/>
      <c r="G272" s="149"/>
      <c r="H272" s="149"/>
      <c r="I272" s="147">
        <f>(E272*H272)/100</f>
        <v>0</v>
      </c>
      <c r="J272" s="149">
        <v>15</v>
      </c>
      <c r="K272" s="147">
        <f>SUM(E272*J272)/100</f>
        <v>1107.6</v>
      </c>
      <c r="L272" s="104">
        <v>4</v>
      </c>
      <c r="M272" s="110">
        <f>SUM(L272*E272)/100</f>
        <v>295.36</v>
      </c>
      <c r="N272" s="104"/>
      <c r="O272" s="102">
        <f>SUM(E272*N272)/100</f>
        <v>0</v>
      </c>
      <c r="P272" s="102">
        <v>5</v>
      </c>
      <c r="Q272" s="102">
        <f>SUM(E272*P272)/100</f>
        <v>369.2</v>
      </c>
      <c r="R272" s="127">
        <f>SUM(I272+E272+M272+O272+G272+K272+Q272)*15%</f>
        <v>1373.424</v>
      </c>
      <c r="S272" s="215">
        <f>SUM(E272+I272+O272+G272+K272+M272+Q272+R272)</f>
        <v>10529.584000000003</v>
      </c>
    </row>
    <row r="273" spans="1:19" ht="12.75">
      <c r="A273" s="224">
        <v>69</v>
      </c>
      <c r="B273" s="91" t="s">
        <v>46</v>
      </c>
      <c r="C273" s="90" t="s">
        <v>317</v>
      </c>
      <c r="D273" s="90">
        <v>0.5</v>
      </c>
      <c r="E273" s="149">
        <f>SUM(E274*D273)</f>
        <v>3229</v>
      </c>
      <c r="F273" s="149"/>
      <c r="G273" s="149"/>
      <c r="H273" s="149"/>
      <c r="I273" s="149"/>
      <c r="J273" s="149">
        <v>15</v>
      </c>
      <c r="K273" s="147">
        <f aca="true" t="shared" si="102" ref="K273:K286">SUM(E273*J273)/100</f>
        <v>484.35</v>
      </c>
      <c r="L273" s="104">
        <v>12</v>
      </c>
      <c r="M273" s="110">
        <f aca="true" t="shared" si="103" ref="M273:M281">SUM(L273*E273)/100</f>
        <v>387.48</v>
      </c>
      <c r="N273" s="104"/>
      <c r="O273" s="102">
        <f aca="true" t="shared" si="104" ref="O273:O284">SUM(E273*N273)/100</f>
        <v>0</v>
      </c>
      <c r="P273" s="102"/>
      <c r="Q273" s="104">
        <f aca="true" t="shared" si="105" ref="Q273:Q284">SUM(E273*P273)</f>
        <v>0</v>
      </c>
      <c r="R273" s="127">
        <f aca="true" t="shared" si="106" ref="R273:R286">SUM(I273+E273+M273+O273+G273+K273+Q273)*15%</f>
        <v>615.1245</v>
      </c>
      <c r="S273" s="215">
        <f aca="true" t="shared" si="107" ref="S273:S286">SUM(E273+I273+O273+G273+K273+M273+Q273+R273)</f>
        <v>4715.9545</v>
      </c>
    </row>
    <row r="274" spans="1:19" ht="22.5">
      <c r="A274" s="224">
        <v>70</v>
      </c>
      <c r="B274" s="91" t="s">
        <v>46</v>
      </c>
      <c r="C274" s="91" t="s">
        <v>84</v>
      </c>
      <c r="D274" s="90">
        <v>1</v>
      </c>
      <c r="E274" s="149">
        <v>6458</v>
      </c>
      <c r="F274" s="149"/>
      <c r="G274" s="149"/>
      <c r="H274" s="149"/>
      <c r="I274" s="149"/>
      <c r="J274" s="149"/>
      <c r="K274" s="147">
        <f t="shared" si="102"/>
        <v>0</v>
      </c>
      <c r="L274" s="104">
        <v>4</v>
      </c>
      <c r="M274" s="110">
        <f t="shared" si="103"/>
        <v>258.32</v>
      </c>
      <c r="N274" s="104"/>
      <c r="O274" s="102">
        <f t="shared" si="104"/>
        <v>0</v>
      </c>
      <c r="P274" s="102"/>
      <c r="Q274" s="104">
        <f t="shared" si="105"/>
        <v>0</v>
      </c>
      <c r="R274" s="127">
        <f t="shared" si="106"/>
        <v>1007.4479999999999</v>
      </c>
      <c r="S274" s="215">
        <f t="shared" si="107"/>
        <v>7723.768</v>
      </c>
    </row>
    <row r="275" spans="1:19" ht="22.5">
      <c r="A275" s="224">
        <v>71</v>
      </c>
      <c r="B275" s="91" t="s">
        <v>46</v>
      </c>
      <c r="C275" s="91" t="s">
        <v>84</v>
      </c>
      <c r="D275" s="90">
        <v>1</v>
      </c>
      <c r="E275" s="149">
        <v>6458</v>
      </c>
      <c r="F275" s="149"/>
      <c r="G275" s="149"/>
      <c r="H275" s="149"/>
      <c r="I275" s="149"/>
      <c r="J275" s="149"/>
      <c r="K275" s="147">
        <f t="shared" si="102"/>
        <v>0</v>
      </c>
      <c r="L275" s="104">
        <v>4</v>
      </c>
      <c r="M275" s="110">
        <f t="shared" si="103"/>
        <v>258.32</v>
      </c>
      <c r="N275" s="104"/>
      <c r="O275" s="102">
        <f t="shared" si="104"/>
        <v>0</v>
      </c>
      <c r="P275" s="102"/>
      <c r="Q275" s="104">
        <f t="shared" si="105"/>
        <v>0</v>
      </c>
      <c r="R275" s="127">
        <f t="shared" si="106"/>
        <v>1007.4479999999999</v>
      </c>
      <c r="S275" s="215">
        <f t="shared" si="107"/>
        <v>7723.768</v>
      </c>
    </row>
    <row r="276" spans="1:19" ht="12.75">
      <c r="A276" s="224">
        <v>72</v>
      </c>
      <c r="B276" s="91" t="s">
        <v>46</v>
      </c>
      <c r="C276" s="90" t="s">
        <v>264</v>
      </c>
      <c r="D276" s="90">
        <v>1</v>
      </c>
      <c r="E276" s="149">
        <v>6458</v>
      </c>
      <c r="F276" s="149"/>
      <c r="G276" s="149"/>
      <c r="H276" s="149"/>
      <c r="I276" s="149"/>
      <c r="J276" s="149">
        <v>15</v>
      </c>
      <c r="K276" s="147">
        <f t="shared" si="102"/>
        <v>968.7</v>
      </c>
      <c r="L276" s="104">
        <v>4</v>
      </c>
      <c r="M276" s="110">
        <f t="shared" si="103"/>
        <v>258.32</v>
      </c>
      <c r="N276" s="104"/>
      <c r="O276" s="102">
        <f t="shared" si="104"/>
        <v>0</v>
      </c>
      <c r="P276" s="102"/>
      <c r="Q276" s="104">
        <f t="shared" si="105"/>
        <v>0</v>
      </c>
      <c r="R276" s="127">
        <f t="shared" si="106"/>
        <v>1152.753</v>
      </c>
      <c r="S276" s="215">
        <f t="shared" si="107"/>
        <v>8837.773</v>
      </c>
    </row>
    <row r="277" spans="1:19" ht="22.5">
      <c r="A277" s="224">
        <v>73</v>
      </c>
      <c r="B277" s="50" t="s">
        <v>46</v>
      </c>
      <c r="C277" s="91" t="s">
        <v>84</v>
      </c>
      <c r="D277" s="90">
        <v>1</v>
      </c>
      <c r="E277" s="149">
        <v>6458</v>
      </c>
      <c r="F277" s="149"/>
      <c r="G277" s="149"/>
      <c r="H277" s="149"/>
      <c r="I277" s="149"/>
      <c r="J277" s="149">
        <v>15</v>
      </c>
      <c r="K277" s="147">
        <f t="shared" si="102"/>
        <v>968.7</v>
      </c>
      <c r="L277" s="104">
        <v>4</v>
      </c>
      <c r="M277" s="110">
        <f t="shared" si="103"/>
        <v>258.32</v>
      </c>
      <c r="N277" s="104"/>
      <c r="O277" s="102">
        <f t="shared" si="104"/>
        <v>0</v>
      </c>
      <c r="P277" s="102"/>
      <c r="Q277" s="104">
        <f t="shared" si="105"/>
        <v>0</v>
      </c>
      <c r="R277" s="127">
        <f t="shared" si="106"/>
        <v>1152.753</v>
      </c>
      <c r="S277" s="215">
        <f t="shared" si="107"/>
        <v>8837.773</v>
      </c>
    </row>
    <row r="278" spans="1:19" ht="22.5">
      <c r="A278" s="224">
        <v>74</v>
      </c>
      <c r="B278" s="91" t="s">
        <v>46</v>
      </c>
      <c r="C278" s="91" t="s">
        <v>84</v>
      </c>
      <c r="D278" s="90">
        <v>1</v>
      </c>
      <c r="E278" s="149">
        <v>6458</v>
      </c>
      <c r="F278" s="149"/>
      <c r="G278" s="149"/>
      <c r="H278" s="149"/>
      <c r="I278" s="149"/>
      <c r="J278" s="149">
        <v>15</v>
      </c>
      <c r="K278" s="147">
        <f t="shared" si="102"/>
        <v>968.7</v>
      </c>
      <c r="L278" s="104">
        <v>4</v>
      </c>
      <c r="M278" s="110">
        <f t="shared" si="103"/>
        <v>258.32</v>
      </c>
      <c r="N278" s="104"/>
      <c r="O278" s="102">
        <f t="shared" si="104"/>
        <v>0</v>
      </c>
      <c r="P278" s="102"/>
      <c r="Q278" s="104">
        <f t="shared" si="105"/>
        <v>0</v>
      </c>
      <c r="R278" s="127">
        <f t="shared" si="106"/>
        <v>1152.753</v>
      </c>
      <c r="S278" s="215">
        <f t="shared" si="107"/>
        <v>8837.773</v>
      </c>
    </row>
    <row r="279" spans="1:19" ht="22.5">
      <c r="A279" s="224">
        <v>75</v>
      </c>
      <c r="B279" s="91" t="s">
        <v>46</v>
      </c>
      <c r="C279" s="91" t="s">
        <v>84</v>
      </c>
      <c r="D279" s="90">
        <v>1</v>
      </c>
      <c r="E279" s="149">
        <v>6458</v>
      </c>
      <c r="F279" s="149"/>
      <c r="G279" s="149"/>
      <c r="H279" s="149"/>
      <c r="I279" s="149"/>
      <c r="J279" s="149">
        <v>15</v>
      </c>
      <c r="K279" s="147">
        <f t="shared" si="102"/>
        <v>968.7</v>
      </c>
      <c r="L279" s="104">
        <v>4</v>
      </c>
      <c r="M279" s="110">
        <f t="shared" si="103"/>
        <v>258.32</v>
      </c>
      <c r="N279" s="104"/>
      <c r="O279" s="102">
        <f t="shared" si="104"/>
        <v>0</v>
      </c>
      <c r="P279" s="102"/>
      <c r="Q279" s="104">
        <f t="shared" si="105"/>
        <v>0</v>
      </c>
      <c r="R279" s="127">
        <f t="shared" si="106"/>
        <v>1152.753</v>
      </c>
      <c r="S279" s="215">
        <f t="shared" si="107"/>
        <v>8837.773</v>
      </c>
    </row>
    <row r="280" spans="1:19" ht="33.75">
      <c r="A280" s="224">
        <v>76</v>
      </c>
      <c r="B280" s="91" t="s">
        <v>46</v>
      </c>
      <c r="C280" s="91" t="s">
        <v>280</v>
      </c>
      <c r="D280" s="90">
        <v>1</v>
      </c>
      <c r="E280" s="149">
        <v>6458</v>
      </c>
      <c r="F280" s="149"/>
      <c r="G280" s="149"/>
      <c r="H280" s="149"/>
      <c r="I280" s="149"/>
      <c r="J280" s="149">
        <v>15</v>
      </c>
      <c r="K280" s="147">
        <f t="shared" si="102"/>
        <v>968.7</v>
      </c>
      <c r="L280" s="104">
        <v>8</v>
      </c>
      <c r="M280" s="110">
        <f t="shared" si="103"/>
        <v>516.64</v>
      </c>
      <c r="N280" s="104"/>
      <c r="O280" s="102">
        <f t="shared" si="104"/>
        <v>0</v>
      </c>
      <c r="P280" s="102"/>
      <c r="Q280" s="104">
        <f t="shared" si="105"/>
        <v>0</v>
      </c>
      <c r="R280" s="127">
        <f t="shared" si="106"/>
        <v>1191.501</v>
      </c>
      <c r="S280" s="215">
        <f t="shared" si="107"/>
        <v>9134.841</v>
      </c>
    </row>
    <row r="281" spans="1:19" ht="33.75">
      <c r="A281" s="224">
        <v>77</v>
      </c>
      <c r="B281" s="91" t="s">
        <v>46</v>
      </c>
      <c r="C281" s="91" t="s">
        <v>280</v>
      </c>
      <c r="D281" s="90">
        <v>1</v>
      </c>
      <c r="E281" s="149">
        <v>6458</v>
      </c>
      <c r="F281" s="149"/>
      <c r="G281" s="149"/>
      <c r="H281" s="149"/>
      <c r="I281" s="149"/>
      <c r="J281" s="149">
        <v>15</v>
      </c>
      <c r="K281" s="147">
        <f t="shared" si="102"/>
        <v>968.7</v>
      </c>
      <c r="L281" s="104">
        <v>8</v>
      </c>
      <c r="M281" s="110">
        <f t="shared" si="103"/>
        <v>516.64</v>
      </c>
      <c r="N281" s="104"/>
      <c r="O281" s="102">
        <f t="shared" si="104"/>
        <v>0</v>
      </c>
      <c r="P281" s="102"/>
      <c r="Q281" s="104">
        <f t="shared" si="105"/>
        <v>0</v>
      </c>
      <c r="R281" s="127">
        <f t="shared" si="106"/>
        <v>1191.501</v>
      </c>
      <c r="S281" s="215">
        <f t="shared" si="107"/>
        <v>9134.841</v>
      </c>
    </row>
    <row r="282" spans="1:19" ht="12.75">
      <c r="A282" s="224">
        <v>78</v>
      </c>
      <c r="B282" s="91" t="s">
        <v>46</v>
      </c>
      <c r="C282" s="91" t="s">
        <v>75</v>
      </c>
      <c r="D282" s="90">
        <v>1</v>
      </c>
      <c r="E282" s="149">
        <v>6458</v>
      </c>
      <c r="F282" s="149"/>
      <c r="G282" s="149"/>
      <c r="H282" s="149"/>
      <c r="I282" s="149"/>
      <c r="J282" s="149"/>
      <c r="K282" s="147">
        <f t="shared" si="102"/>
        <v>0</v>
      </c>
      <c r="L282" s="104"/>
      <c r="M282" s="110"/>
      <c r="N282" s="104"/>
      <c r="O282" s="102">
        <f t="shared" si="104"/>
        <v>0</v>
      </c>
      <c r="P282" s="102"/>
      <c r="Q282" s="104">
        <f t="shared" si="105"/>
        <v>0</v>
      </c>
      <c r="R282" s="127">
        <f t="shared" si="106"/>
        <v>968.6999999999999</v>
      </c>
      <c r="S282" s="215">
        <f t="shared" si="107"/>
        <v>7426.7</v>
      </c>
    </row>
    <row r="283" spans="1:19" ht="12.75">
      <c r="A283" s="224">
        <v>79</v>
      </c>
      <c r="B283" s="91" t="s">
        <v>46</v>
      </c>
      <c r="C283" s="91" t="s">
        <v>75</v>
      </c>
      <c r="D283" s="90">
        <v>1</v>
      </c>
      <c r="E283" s="149">
        <v>6458</v>
      </c>
      <c r="F283" s="149"/>
      <c r="G283" s="149"/>
      <c r="H283" s="149"/>
      <c r="I283" s="149"/>
      <c r="J283" s="149"/>
      <c r="K283" s="147">
        <f t="shared" si="102"/>
        <v>0</v>
      </c>
      <c r="L283" s="104"/>
      <c r="M283" s="110"/>
      <c r="N283" s="104"/>
      <c r="O283" s="102">
        <f t="shared" si="104"/>
        <v>0</v>
      </c>
      <c r="P283" s="102"/>
      <c r="Q283" s="104">
        <f t="shared" si="105"/>
        <v>0</v>
      </c>
      <c r="R283" s="127">
        <f t="shared" si="106"/>
        <v>968.6999999999999</v>
      </c>
      <c r="S283" s="215">
        <f t="shared" si="107"/>
        <v>7426.7</v>
      </c>
    </row>
    <row r="284" spans="1:19" ht="22.5">
      <c r="A284" s="224">
        <v>80</v>
      </c>
      <c r="B284" s="91" t="s">
        <v>46</v>
      </c>
      <c r="C284" s="91" t="s">
        <v>85</v>
      </c>
      <c r="D284" s="90">
        <v>1</v>
      </c>
      <c r="E284" s="149">
        <v>6458</v>
      </c>
      <c r="F284" s="149"/>
      <c r="G284" s="149"/>
      <c r="H284" s="149"/>
      <c r="I284" s="149"/>
      <c r="J284" s="149"/>
      <c r="K284" s="147">
        <f t="shared" si="102"/>
        <v>0</v>
      </c>
      <c r="L284" s="104">
        <v>4</v>
      </c>
      <c r="M284" s="110">
        <f>SUM(L284*E284)/100</f>
        <v>258.32</v>
      </c>
      <c r="N284" s="104"/>
      <c r="O284" s="102">
        <f t="shared" si="104"/>
        <v>0</v>
      </c>
      <c r="P284" s="102"/>
      <c r="Q284" s="104">
        <f t="shared" si="105"/>
        <v>0</v>
      </c>
      <c r="R284" s="127">
        <f t="shared" si="106"/>
        <v>1007.4479999999999</v>
      </c>
      <c r="S284" s="215">
        <f t="shared" si="107"/>
        <v>7723.768</v>
      </c>
    </row>
    <row r="285" spans="1:19" ht="22.5">
      <c r="A285" s="224">
        <v>81</v>
      </c>
      <c r="B285" s="91" t="s">
        <v>46</v>
      </c>
      <c r="C285" s="151" t="s">
        <v>84</v>
      </c>
      <c r="D285" s="90">
        <v>1</v>
      </c>
      <c r="E285" s="149">
        <v>6458</v>
      </c>
      <c r="F285" s="147"/>
      <c r="G285" s="147">
        <f>SUM(F285*E285)</f>
        <v>0</v>
      </c>
      <c r="H285" s="147"/>
      <c r="I285" s="147"/>
      <c r="J285" s="147">
        <v>15</v>
      </c>
      <c r="K285" s="147">
        <f>SUM(J285*E285)/100</f>
        <v>968.7</v>
      </c>
      <c r="L285" s="110">
        <v>4</v>
      </c>
      <c r="M285" s="110">
        <f>SUM(L285*E285)/100</f>
        <v>258.32</v>
      </c>
      <c r="N285" s="111"/>
      <c r="O285" s="111"/>
      <c r="P285" s="102"/>
      <c r="Q285" s="102">
        <f>SUM(P285*E285)/100</f>
        <v>0</v>
      </c>
      <c r="R285" s="127">
        <f>SUM(I285+E285+M285+O285+G285+K285+Q285)*15%</f>
        <v>1152.753</v>
      </c>
      <c r="S285" s="215">
        <f>SUM(E285+I285+O285+G285+K285+M285+Q285+R285)</f>
        <v>8837.773</v>
      </c>
    </row>
    <row r="286" spans="1:19" ht="22.5">
      <c r="A286" s="224">
        <v>82</v>
      </c>
      <c r="B286" s="91" t="s">
        <v>46</v>
      </c>
      <c r="C286" s="91" t="s">
        <v>85</v>
      </c>
      <c r="D286" s="90">
        <v>1</v>
      </c>
      <c r="E286" s="149">
        <v>6458</v>
      </c>
      <c r="F286" s="149"/>
      <c r="G286" s="149"/>
      <c r="H286" s="104"/>
      <c r="I286" s="104"/>
      <c r="J286" s="104"/>
      <c r="K286" s="110">
        <f t="shared" si="102"/>
        <v>0</v>
      </c>
      <c r="L286" s="104"/>
      <c r="M286" s="110"/>
      <c r="N286" s="104"/>
      <c r="O286" s="102">
        <f>SUM(E286*N286)/100</f>
        <v>0</v>
      </c>
      <c r="P286" s="102"/>
      <c r="Q286" s="104">
        <f>SUM(E286*P286)</f>
        <v>0</v>
      </c>
      <c r="R286" s="127">
        <f t="shared" si="106"/>
        <v>968.6999999999999</v>
      </c>
      <c r="S286" s="215">
        <f t="shared" si="107"/>
        <v>7426.7</v>
      </c>
    </row>
    <row r="287" spans="1:19" ht="12.75">
      <c r="A287" s="205"/>
      <c r="B287" s="171" t="s">
        <v>13</v>
      </c>
      <c r="C287" s="153"/>
      <c r="D287" s="171">
        <f>SUM(D270:D286)</f>
        <v>16.5</v>
      </c>
      <c r="E287" s="164">
        <f>SUM(E270:E286)</f>
        <v>109335</v>
      </c>
      <c r="F287" s="164">
        <f>SUM(F273:F286)</f>
        <v>0</v>
      </c>
      <c r="G287" s="164">
        <f>SUM(G273:G286)</f>
        <v>0</v>
      </c>
      <c r="H287" s="105"/>
      <c r="I287" s="105">
        <f>SUM(I273:I286)</f>
        <v>0</v>
      </c>
      <c r="J287" s="105"/>
      <c r="K287" s="164">
        <f>SUM(K270:K286)</f>
        <v>10588.050000000001</v>
      </c>
      <c r="L287" s="105"/>
      <c r="M287" s="164">
        <f>SUM(M270:M286)</f>
        <v>4373.4</v>
      </c>
      <c r="N287" s="105"/>
      <c r="O287" s="105">
        <f>SUM(O273:O286)</f>
        <v>0</v>
      </c>
      <c r="P287" s="105"/>
      <c r="Q287" s="105">
        <f>SUM(Q273:Q286)</f>
        <v>0</v>
      </c>
      <c r="R287" s="164">
        <f>SUM(R270:R286)</f>
        <v>18810.607500000002</v>
      </c>
      <c r="S287" s="229">
        <f>SUM(S270:S286)</f>
        <v>144214.6575</v>
      </c>
    </row>
    <row r="288" spans="1:19" ht="12.75">
      <c r="A288" s="205"/>
      <c r="B288" s="24" t="s">
        <v>14</v>
      </c>
      <c r="C288" s="87"/>
      <c r="D288" s="19">
        <f>SUM(D287,D269,D227)</f>
        <v>78</v>
      </c>
      <c r="E288" s="19">
        <f aca="true" t="shared" si="108" ref="E288:S288">SUM(E287,E269,E227)</f>
        <v>815035</v>
      </c>
      <c r="F288" s="19"/>
      <c r="G288" s="19"/>
      <c r="H288" s="19"/>
      <c r="I288" s="19">
        <f t="shared" si="108"/>
        <v>54030</v>
      </c>
      <c r="J288" s="19"/>
      <c r="K288" s="19">
        <f t="shared" si="108"/>
        <v>93402.05</v>
      </c>
      <c r="L288" s="19"/>
      <c r="M288" s="19">
        <f t="shared" si="108"/>
        <v>68465.4</v>
      </c>
      <c r="N288" s="19"/>
      <c r="O288" s="19"/>
      <c r="P288" s="19"/>
      <c r="Q288" s="19">
        <f t="shared" si="108"/>
        <v>35285</v>
      </c>
      <c r="R288" s="19">
        <f t="shared" si="108"/>
        <v>160098.7575</v>
      </c>
      <c r="S288" s="230">
        <f t="shared" si="108"/>
        <v>1227423.8074999996</v>
      </c>
    </row>
    <row r="289" spans="1:19" ht="12.75">
      <c r="A289" s="205">
        <v>1</v>
      </c>
      <c r="B289" s="5" t="s">
        <v>47</v>
      </c>
      <c r="C289" s="6" t="s">
        <v>232</v>
      </c>
      <c r="D289" s="5">
        <v>1</v>
      </c>
      <c r="E289" s="102">
        <v>14800</v>
      </c>
      <c r="F289" s="102"/>
      <c r="G289" s="102"/>
      <c r="H289" s="102"/>
      <c r="I289" s="110">
        <f aca="true" t="shared" si="109" ref="I289:I299">(E289*H289)/100</f>
        <v>0</v>
      </c>
      <c r="J289" s="104">
        <v>15</v>
      </c>
      <c r="K289" s="104">
        <f>SUM(J289*E289)/100</f>
        <v>2220</v>
      </c>
      <c r="L289" s="104">
        <v>8</v>
      </c>
      <c r="M289" s="110">
        <f aca="true" t="shared" si="110" ref="M289:M294">SUM(L289*E289)/100</f>
        <v>1184</v>
      </c>
      <c r="N289" s="104"/>
      <c r="O289" s="104"/>
      <c r="P289" s="104">
        <v>5</v>
      </c>
      <c r="Q289" s="104">
        <f aca="true" t="shared" si="111" ref="Q289:Q294">SUM(E289*P289)/100</f>
        <v>740</v>
      </c>
      <c r="R289" s="127">
        <f aca="true" t="shared" si="112" ref="R289:R294">SUM(I289+E289+M289+O289+G289+K289+Q289)*15%</f>
        <v>2841.6</v>
      </c>
      <c r="S289" s="215">
        <f aca="true" t="shared" si="113" ref="S289:S294">SUM(E289+I289+O289+G289+K289+M289+Q289+R289)</f>
        <v>21785.6</v>
      </c>
    </row>
    <row r="290" spans="1:19" ht="12.75">
      <c r="A290" s="231">
        <v>2</v>
      </c>
      <c r="B290" s="5" t="s">
        <v>47</v>
      </c>
      <c r="C290" s="88" t="s">
        <v>233</v>
      </c>
      <c r="D290" s="13">
        <v>1</v>
      </c>
      <c r="E290" s="118">
        <v>15100</v>
      </c>
      <c r="F290" s="118"/>
      <c r="G290" s="118">
        <f>SUM(F290*E290)</f>
        <v>0</v>
      </c>
      <c r="H290" s="118"/>
      <c r="I290" s="110">
        <f t="shared" si="109"/>
        <v>0</v>
      </c>
      <c r="J290" s="119">
        <v>15</v>
      </c>
      <c r="K290" s="104">
        <f>SUM(J290*E290)/100</f>
        <v>2265</v>
      </c>
      <c r="L290" s="104">
        <v>8</v>
      </c>
      <c r="M290" s="110">
        <f t="shared" si="110"/>
        <v>1208</v>
      </c>
      <c r="N290" s="119"/>
      <c r="O290" s="119"/>
      <c r="P290" s="119">
        <v>5</v>
      </c>
      <c r="Q290" s="104">
        <f t="shared" si="111"/>
        <v>755</v>
      </c>
      <c r="R290" s="127">
        <f t="shared" si="112"/>
        <v>2899.2</v>
      </c>
      <c r="S290" s="215">
        <f t="shared" si="113"/>
        <v>22227.2</v>
      </c>
    </row>
    <row r="291" spans="1:19" ht="12.75">
      <c r="A291" s="205">
        <v>3</v>
      </c>
      <c r="B291" s="5" t="s">
        <v>47</v>
      </c>
      <c r="C291" s="88" t="s">
        <v>233</v>
      </c>
      <c r="D291" s="5">
        <v>1</v>
      </c>
      <c r="E291" s="102">
        <v>15100</v>
      </c>
      <c r="F291" s="102"/>
      <c r="G291" s="102">
        <f>SUM(F291*E291)</f>
        <v>0</v>
      </c>
      <c r="H291" s="118">
        <v>20</v>
      </c>
      <c r="I291" s="110">
        <f t="shared" si="109"/>
        <v>3020</v>
      </c>
      <c r="J291" s="119">
        <v>29</v>
      </c>
      <c r="K291" s="104">
        <f>SUM(J291*E291)/100</f>
        <v>4379</v>
      </c>
      <c r="L291" s="104">
        <v>8</v>
      </c>
      <c r="M291" s="110">
        <f t="shared" si="110"/>
        <v>1208</v>
      </c>
      <c r="N291" s="104"/>
      <c r="O291" s="104"/>
      <c r="P291" s="119">
        <v>5</v>
      </c>
      <c r="Q291" s="104">
        <f t="shared" si="111"/>
        <v>755</v>
      </c>
      <c r="R291" s="127">
        <f t="shared" si="112"/>
        <v>3669.2999999999997</v>
      </c>
      <c r="S291" s="215">
        <f t="shared" si="113"/>
        <v>28131.3</v>
      </c>
    </row>
    <row r="292" spans="1:19" ht="12.75">
      <c r="A292" s="205">
        <v>4</v>
      </c>
      <c r="B292" s="5" t="s">
        <v>47</v>
      </c>
      <c r="C292" s="88" t="s">
        <v>233</v>
      </c>
      <c r="D292" s="5">
        <v>1</v>
      </c>
      <c r="E292" s="102">
        <v>15100</v>
      </c>
      <c r="F292" s="102"/>
      <c r="G292" s="102">
        <f>SUM(F292*E292)</f>
        <v>0</v>
      </c>
      <c r="H292" s="118"/>
      <c r="I292" s="110">
        <f t="shared" si="109"/>
        <v>0</v>
      </c>
      <c r="J292" s="119">
        <v>29</v>
      </c>
      <c r="K292" s="104">
        <f>SUM(J292*E292)/100</f>
        <v>4379</v>
      </c>
      <c r="L292" s="104">
        <v>8</v>
      </c>
      <c r="M292" s="110">
        <f t="shared" si="110"/>
        <v>1208</v>
      </c>
      <c r="N292" s="104"/>
      <c r="O292" s="104"/>
      <c r="P292" s="119">
        <v>5</v>
      </c>
      <c r="Q292" s="104">
        <f t="shared" si="111"/>
        <v>755</v>
      </c>
      <c r="R292" s="127">
        <f t="shared" si="112"/>
        <v>3216.2999999999997</v>
      </c>
      <c r="S292" s="215">
        <f t="shared" si="113"/>
        <v>24658.3</v>
      </c>
    </row>
    <row r="293" spans="1:19" ht="12.75">
      <c r="A293" s="205">
        <v>5</v>
      </c>
      <c r="B293" s="5" t="s">
        <v>47</v>
      </c>
      <c r="C293" s="6" t="s">
        <v>91</v>
      </c>
      <c r="D293" s="5">
        <v>0.5</v>
      </c>
      <c r="E293" s="102">
        <v>7400</v>
      </c>
      <c r="F293" s="102"/>
      <c r="G293" s="102">
        <f>SUM(F293*E293)</f>
        <v>0</v>
      </c>
      <c r="H293" s="102"/>
      <c r="I293" s="110">
        <f t="shared" si="109"/>
        <v>0</v>
      </c>
      <c r="J293" s="104"/>
      <c r="K293" s="104"/>
      <c r="L293" s="104">
        <v>8</v>
      </c>
      <c r="M293" s="110">
        <f t="shared" si="110"/>
        <v>592</v>
      </c>
      <c r="N293" s="104"/>
      <c r="O293" s="104"/>
      <c r="P293" s="104">
        <v>5</v>
      </c>
      <c r="Q293" s="104">
        <f t="shared" si="111"/>
        <v>370</v>
      </c>
      <c r="R293" s="127">
        <f t="shared" si="112"/>
        <v>1254.3</v>
      </c>
      <c r="S293" s="215">
        <f t="shared" si="113"/>
        <v>9616.3</v>
      </c>
    </row>
    <row r="294" spans="1:19" ht="12.75">
      <c r="A294" s="205">
        <v>6</v>
      </c>
      <c r="B294" s="5" t="s">
        <v>47</v>
      </c>
      <c r="C294" s="6" t="s">
        <v>234</v>
      </c>
      <c r="D294" s="5">
        <v>1</v>
      </c>
      <c r="E294" s="102">
        <v>14800</v>
      </c>
      <c r="F294" s="102"/>
      <c r="G294" s="102">
        <f>SUM(F294*E294)</f>
        <v>0</v>
      </c>
      <c r="H294" s="102"/>
      <c r="I294" s="110">
        <f t="shared" si="109"/>
        <v>0</v>
      </c>
      <c r="J294" s="104"/>
      <c r="K294" s="104"/>
      <c r="L294" s="104">
        <v>8</v>
      </c>
      <c r="M294" s="110">
        <f t="shared" si="110"/>
        <v>1184</v>
      </c>
      <c r="N294" s="104"/>
      <c r="O294" s="104"/>
      <c r="P294" s="104">
        <v>5</v>
      </c>
      <c r="Q294" s="104">
        <f t="shared" si="111"/>
        <v>740</v>
      </c>
      <c r="R294" s="127">
        <f t="shared" si="112"/>
        <v>2508.6</v>
      </c>
      <c r="S294" s="215">
        <f t="shared" si="113"/>
        <v>19232.6</v>
      </c>
    </row>
    <row r="295" spans="1:19" ht="12.75">
      <c r="A295" s="205"/>
      <c r="B295" s="16" t="s">
        <v>13</v>
      </c>
      <c r="C295" s="20"/>
      <c r="D295" s="16">
        <f>SUM(D289:D294)</f>
        <v>5.5</v>
      </c>
      <c r="E295" s="103">
        <f>SUM(E289:E294)</f>
        <v>82300</v>
      </c>
      <c r="F295" s="103"/>
      <c r="G295" s="103">
        <f>SUM(G289:G294)</f>
        <v>0</v>
      </c>
      <c r="H295" s="103"/>
      <c r="I295" s="103">
        <f>SUM(I289:I294)</f>
        <v>3020</v>
      </c>
      <c r="J295" s="103"/>
      <c r="K295" s="103">
        <f>SUM(K289:K294)</f>
        <v>13243</v>
      </c>
      <c r="L295" s="103"/>
      <c r="M295" s="103"/>
      <c r="N295" s="103"/>
      <c r="O295" s="103"/>
      <c r="P295" s="103"/>
      <c r="Q295" s="103">
        <f>SUM(Q289:Q294)</f>
        <v>4115</v>
      </c>
      <c r="R295" s="108">
        <f>SUM(R289:R294)</f>
        <v>16389.299999999996</v>
      </c>
      <c r="S295" s="223">
        <f>SUM(S289:S294)</f>
        <v>125651.30000000002</v>
      </c>
    </row>
    <row r="296" spans="1:19" ht="33.75">
      <c r="A296" s="205">
        <v>7</v>
      </c>
      <c r="B296" s="90" t="s">
        <v>47</v>
      </c>
      <c r="C296" s="91" t="s">
        <v>136</v>
      </c>
      <c r="D296" s="90">
        <v>1</v>
      </c>
      <c r="E296" s="147">
        <v>9600</v>
      </c>
      <c r="F296" s="147"/>
      <c r="G296" s="147">
        <f>SUM(F296*E296)</f>
        <v>0</v>
      </c>
      <c r="H296" s="147"/>
      <c r="I296" s="147">
        <f t="shared" si="109"/>
        <v>0</v>
      </c>
      <c r="J296" s="147"/>
      <c r="K296" s="147">
        <f>SUM(J296*E296)/100</f>
        <v>0</v>
      </c>
      <c r="L296" s="149">
        <v>8</v>
      </c>
      <c r="M296" s="147">
        <f>SUM(L296*E296)/100</f>
        <v>768</v>
      </c>
      <c r="N296" s="121"/>
      <c r="O296" s="121"/>
      <c r="P296" s="149">
        <v>5</v>
      </c>
      <c r="Q296" s="149">
        <f>SUM(E296*P296)/100</f>
        <v>480</v>
      </c>
      <c r="R296" s="150">
        <f>SUM(I296+E296+M296+O296+G296+K296+Q296)*15%</f>
        <v>1627.2</v>
      </c>
      <c r="S296" s="209">
        <f>SUM(E296+I296+O296+G296+K296+M296+Q296+R296)</f>
        <v>12475.2</v>
      </c>
    </row>
    <row r="297" spans="1:19" ht="33.75">
      <c r="A297" s="205">
        <v>8</v>
      </c>
      <c r="B297" s="90" t="s">
        <v>47</v>
      </c>
      <c r="C297" s="91" t="s">
        <v>249</v>
      </c>
      <c r="D297" s="90">
        <v>1</v>
      </c>
      <c r="E297" s="147">
        <v>9600</v>
      </c>
      <c r="F297" s="147"/>
      <c r="G297" s="147">
        <f>SUM(F297*E297)</f>
        <v>0</v>
      </c>
      <c r="H297" s="147"/>
      <c r="I297" s="147">
        <f t="shared" si="109"/>
        <v>0</v>
      </c>
      <c r="J297" s="147"/>
      <c r="K297" s="147">
        <f>SUM(J297*E297)/100</f>
        <v>0</v>
      </c>
      <c r="L297" s="149">
        <v>8</v>
      </c>
      <c r="M297" s="147">
        <f>SUM(L297*E297)/100</f>
        <v>768</v>
      </c>
      <c r="N297" s="121"/>
      <c r="O297" s="121"/>
      <c r="P297" s="149">
        <v>5</v>
      </c>
      <c r="Q297" s="149">
        <f>SUM(E297*P297)/100</f>
        <v>480</v>
      </c>
      <c r="R297" s="150">
        <f>SUM(I297+E297+M297+O297+G297+K297+Q297)*15%</f>
        <v>1627.2</v>
      </c>
      <c r="S297" s="209">
        <f>SUM(E297+I297+O297+G297+K297+M297+Q297+R297)</f>
        <v>12475.2</v>
      </c>
    </row>
    <row r="298" spans="1:19" ht="33.75">
      <c r="A298" s="205">
        <v>9</v>
      </c>
      <c r="B298" s="90" t="s">
        <v>47</v>
      </c>
      <c r="C298" s="91" t="s">
        <v>250</v>
      </c>
      <c r="D298" s="90">
        <v>1</v>
      </c>
      <c r="E298" s="147">
        <v>9600</v>
      </c>
      <c r="F298" s="147"/>
      <c r="G298" s="147">
        <f>SUM(F298*E298)</f>
        <v>0</v>
      </c>
      <c r="H298" s="147">
        <v>10</v>
      </c>
      <c r="I298" s="147">
        <f t="shared" si="109"/>
        <v>960</v>
      </c>
      <c r="J298" s="147">
        <v>29</v>
      </c>
      <c r="K298" s="147">
        <f>SUM(J298*E298)/100</f>
        <v>2784</v>
      </c>
      <c r="L298" s="149">
        <v>8</v>
      </c>
      <c r="M298" s="147">
        <f>SUM(L298*E298)/100</f>
        <v>768</v>
      </c>
      <c r="N298" s="121"/>
      <c r="O298" s="121"/>
      <c r="P298" s="149">
        <v>5</v>
      </c>
      <c r="Q298" s="149">
        <f>SUM(E298*P298)/100</f>
        <v>480</v>
      </c>
      <c r="R298" s="150">
        <f>SUM(I298+E298+M298+O298+G298+K298+Q298)*15%</f>
        <v>2188.7999999999997</v>
      </c>
      <c r="S298" s="209">
        <f>SUM(E298+I298+O298+G298+K298+M298+Q298+R298)</f>
        <v>16780.8</v>
      </c>
    </row>
    <row r="299" spans="1:19" ht="22.5">
      <c r="A299" s="205">
        <v>10</v>
      </c>
      <c r="B299" s="90" t="s">
        <v>47</v>
      </c>
      <c r="C299" s="91" t="s">
        <v>60</v>
      </c>
      <c r="D299" s="90">
        <v>1</v>
      </c>
      <c r="E299" s="147">
        <v>10000</v>
      </c>
      <c r="F299" s="147"/>
      <c r="G299" s="147">
        <f>SUM(F299*E299)</f>
        <v>0</v>
      </c>
      <c r="H299" s="147"/>
      <c r="I299" s="147">
        <f t="shared" si="109"/>
        <v>0</v>
      </c>
      <c r="J299" s="147">
        <v>15</v>
      </c>
      <c r="K299" s="147">
        <f>SUM(J299*E299)/100</f>
        <v>1500</v>
      </c>
      <c r="L299" s="147">
        <v>12</v>
      </c>
      <c r="M299" s="149">
        <f>SUM(L299*E299)/100</f>
        <v>1200</v>
      </c>
      <c r="N299" s="121"/>
      <c r="O299" s="121"/>
      <c r="P299" s="149">
        <v>5</v>
      </c>
      <c r="Q299" s="149">
        <f>SUM(E299*P299)/100</f>
        <v>500</v>
      </c>
      <c r="R299" s="150">
        <f>SUM(I299+E299+M299+O299+G299+K299+Q299)*15%</f>
        <v>1980</v>
      </c>
      <c r="S299" s="209">
        <f>SUM(E299+I299+O299+G299+K299+M299+Q299+R299)</f>
        <v>15180</v>
      </c>
    </row>
    <row r="300" spans="1:19" ht="12.75">
      <c r="A300" s="205"/>
      <c r="B300" s="16" t="s">
        <v>13</v>
      </c>
      <c r="C300" s="20"/>
      <c r="D300" s="16">
        <f>SUM(D296:D299)</f>
        <v>4</v>
      </c>
      <c r="E300" s="103">
        <f>SUM(E296:E299)</f>
        <v>38800</v>
      </c>
      <c r="F300" s="103"/>
      <c r="G300" s="103">
        <f>SUM(G296:G299)</f>
        <v>0</v>
      </c>
      <c r="H300" s="103"/>
      <c r="I300" s="103">
        <f>SUM(I296:I299)</f>
        <v>960</v>
      </c>
      <c r="J300" s="103"/>
      <c r="K300" s="103">
        <f>SUM(K296:K299)</f>
        <v>4284</v>
      </c>
      <c r="L300" s="103"/>
      <c r="M300" s="103">
        <f>SUM(M296:M299)</f>
        <v>3504</v>
      </c>
      <c r="N300" s="103"/>
      <c r="O300" s="103"/>
      <c r="P300" s="103"/>
      <c r="Q300" s="103">
        <f>SUM(Q296:Q299)</f>
        <v>1940</v>
      </c>
      <c r="R300" s="108">
        <f>SUM(R296:R299)</f>
        <v>7423.2</v>
      </c>
      <c r="S300" s="217">
        <f>SUM(S296:S299)</f>
        <v>56911.2</v>
      </c>
    </row>
    <row r="301" spans="1:19" ht="12.75">
      <c r="A301" s="205">
        <v>11</v>
      </c>
      <c r="B301" s="5" t="s">
        <v>47</v>
      </c>
      <c r="C301" s="6" t="s">
        <v>281</v>
      </c>
      <c r="D301" s="5">
        <v>1</v>
      </c>
      <c r="E301" s="104">
        <v>7384</v>
      </c>
      <c r="F301" s="110"/>
      <c r="G301" s="110"/>
      <c r="H301" s="110"/>
      <c r="I301" s="110">
        <f>(E301*H301)/100</f>
        <v>0</v>
      </c>
      <c r="J301" s="110">
        <v>15</v>
      </c>
      <c r="K301" s="110">
        <f>SUM(J301*E301)/100</f>
        <v>1107.6</v>
      </c>
      <c r="L301" s="104">
        <v>4</v>
      </c>
      <c r="M301" s="110">
        <f>SUM(L301*E301)/100</f>
        <v>295.36</v>
      </c>
      <c r="N301" s="111"/>
      <c r="O301" s="111"/>
      <c r="P301" s="102">
        <v>5</v>
      </c>
      <c r="Q301" s="104">
        <f>SUM(E301*P301)/100</f>
        <v>369.2</v>
      </c>
      <c r="R301" s="127">
        <f>SUM(I301+E301+M301+O301+G301+K301+Q301)*15%</f>
        <v>1373.424</v>
      </c>
      <c r="S301" s="215">
        <f>SUM(E301+I301+O301+G301+K301+M301+Q301+R301)</f>
        <v>10529.584000000003</v>
      </c>
    </row>
    <row r="302" spans="1:19" ht="22.5">
      <c r="A302" s="205">
        <v>12</v>
      </c>
      <c r="B302" s="5" t="s">
        <v>47</v>
      </c>
      <c r="C302" s="6" t="s">
        <v>85</v>
      </c>
      <c r="D302" s="2">
        <v>1</v>
      </c>
      <c r="E302" s="110">
        <v>6458</v>
      </c>
      <c r="F302" s="110"/>
      <c r="G302" s="110"/>
      <c r="H302" s="110"/>
      <c r="I302" s="110"/>
      <c r="J302" s="110">
        <v>15</v>
      </c>
      <c r="K302" s="110">
        <f>SUM(J302*E302)/100</f>
        <v>968.7</v>
      </c>
      <c r="L302" s="104">
        <v>4</v>
      </c>
      <c r="M302" s="110">
        <f>SUM(L302*E302)/100</f>
        <v>258.32</v>
      </c>
      <c r="N302" s="110"/>
      <c r="O302" s="110"/>
      <c r="P302" s="110"/>
      <c r="Q302" s="102">
        <f>SUM(P302*E302)</f>
        <v>0</v>
      </c>
      <c r="R302" s="127">
        <f>SUM(E302+M302+O302+G302+K302+Q302)*15%</f>
        <v>1152.753</v>
      </c>
      <c r="S302" s="215">
        <f>SUM(E302+O302+G302+K302+M302+Q302+R302)</f>
        <v>8837.773</v>
      </c>
    </row>
    <row r="303" spans="1:19" ht="22.5">
      <c r="A303" s="205">
        <v>13</v>
      </c>
      <c r="B303" s="5" t="s">
        <v>47</v>
      </c>
      <c r="C303" s="6" t="s">
        <v>85</v>
      </c>
      <c r="D303" s="5">
        <v>1</v>
      </c>
      <c r="E303" s="102">
        <v>6458</v>
      </c>
      <c r="F303" s="102"/>
      <c r="G303" s="102"/>
      <c r="H303" s="102"/>
      <c r="I303" s="102"/>
      <c r="J303" s="102">
        <v>15</v>
      </c>
      <c r="K303" s="110">
        <f>SUM(J303*E303)/100</f>
        <v>968.7</v>
      </c>
      <c r="L303" s="104">
        <v>4</v>
      </c>
      <c r="M303" s="110">
        <f>SUM(L303*E303)/100</f>
        <v>258.32</v>
      </c>
      <c r="N303" s="102"/>
      <c r="O303" s="102">
        <f>SUM(E303*N303)/100</f>
        <v>0</v>
      </c>
      <c r="P303" s="102"/>
      <c r="Q303" s="102">
        <f>SUM(E303*P303)</f>
        <v>0</v>
      </c>
      <c r="R303" s="125">
        <f>SUM(E303+M303+O303+G303+K303+Q303)*15%</f>
        <v>1152.753</v>
      </c>
      <c r="S303" s="206">
        <f>SUM(E303+O303+G303+K303+M303+Q303+R303)</f>
        <v>8837.773</v>
      </c>
    </row>
    <row r="304" spans="1:19" ht="12.75">
      <c r="A304" s="205"/>
      <c r="B304" s="16" t="s">
        <v>13</v>
      </c>
      <c r="C304" s="16"/>
      <c r="D304" s="16">
        <f>SUM(D301:D303)</f>
        <v>3</v>
      </c>
      <c r="E304" s="103">
        <f>SUM(E301:E303)</f>
        <v>20300</v>
      </c>
      <c r="F304" s="103"/>
      <c r="G304" s="103">
        <f aca="true" t="shared" si="114" ref="G304:O304">SUM(G302:G303)</f>
        <v>0</v>
      </c>
      <c r="H304" s="103"/>
      <c r="I304" s="103">
        <f t="shared" si="114"/>
        <v>0</v>
      </c>
      <c r="J304" s="103"/>
      <c r="K304" s="103">
        <f>SUM(K301:K303)</f>
        <v>3045</v>
      </c>
      <c r="L304" s="103"/>
      <c r="M304" s="103">
        <f t="shared" si="114"/>
        <v>516.64</v>
      </c>
      <c r="N304" s="103"/>
      <c r="O304" s="103">
        <f t="shared" si="114"/>
        <v>0</v>
      </c>
      <c r="P304" s="103"/>
      <c r="Q304" s="103">
        <f>SUM(Q301:Q303)</f>
        <v>369.2</v>
      </c>
      <c r="R304" s="108">
        <f>SUM(R301:R303)</f>
        <v>3678.9299999999994</v>
      </c>
      <c r="S304" s="208">
        <f>SUM(S301:S303)</f>
        <v>28205.130000000005</v>
      </c>
    </row>
    <row r="305" spans="1:19" ht="12.75">
      <c r="A305" s="205"/>
      <c r="B305" s="16" t="s">
        <v>14</v>
      </c>
      <c r="C305" s="16"/>
      <c r="D305" s="16">
        <f>SUM(D304,D300,D295)</f>
        <v>12.5</v>
      </c>
      <c r="E305" s="103">
        <f>SUM(E304,E300,E295)</f>
        <v>141400</v>
      </c>
      <c r="F305" s="103"/>
      <c r="G305" s="103">
        <f>SUM(G304,G300,G295)</f>
        <v>0</v>
      </c>
      <c r="H305" s="103"/>
      <c r="I305" s="103">
        <f>SUM(I304,I300,I295)</f>
        <v>3980</v>
      </c>
      <c r="J305" s="103"/>
      <c r="K305" s="103">
        <f>SUM(K304,K300,K295)</f>
        <v>20572</v>
      </c>
      <c r="L305" s="103"/>
      <c r="M305" s="103">
        <f>SUM(M304,M300,M295)</f>
        <v>4020.64</v>
      </c>
      <c r="N305" s="103"/>
      <c r="O305" s="103"/>
      <c r="P305" s="103"/>
      <c r="Q305" s="103">
        <f>SUM(Q304,Q300,Q295)</f>
        <v>6424.2</v>
      </c>
      <c r="R305" s="108">
        <f>SUM(R304,R300,R295)</f>
        <v>27491.429999999993</v>
      </c>
      <c r="S305" s="208">
        <f>SUM(S304+S300+S295)</f>
        <v>210767.63</v>
      </c>
    </row>
    <row r="306" spans="1:19" s="35" customFormat="1" ht="12.75">
      <c r="A306" s="205">
        <v>1</v>
      </c>
      <c r="B306" s="10" t="s">
        <v>48</v>
      </c>
      <c r="C306" s="5" t="s">
        <v>74</v>
      </c>
      <c r="D306" s="5">
        <v>1</v>
      </c>
      <c r="E306" s="110">
        <v>9600</v>
      </c>
      <c r="F306" s="110"/>
      <c r="G306" s="110">
        <f aca="true" t="shared" si="115" ref="G306:G311">SUM(F306*E306)</f>
        <v>0</v>
      </c>
      <c r="H306" s="110"/>
      <c r="I306" s="110">
        <f aca="true" t="shared" si="116" ref="I306:I311">(E306*H306)/100</f>
        <v>0</v>
      </c>
      <c r="J306" s="110">
        <v>15</v>
      </c>
      <c r="K306" s="110">
        <f aca="true" t="shared" si="117" ref="K306:K311">SUM(J306*E306)/100</f>
        <v>1440</v>
      </c>
      <c r="L306" s="104">
        <v>12</v>
      </c>
      <c r="M306" s="104">
        <f aca="true" t="shared" si="118" ref="M306:M311">SUM(L306*E306)/100</f>
        <v>1152</v>
      </c>
      <c r="N306" s="110"/>
      <c r="O306" s="110"/>
      <c r="P306" s="110">
        <v>5</v>
      </c>
      <c r="Q306" s="104">
        <f aca="true" t="shared" si="119" ref="Q306:Q311">SUM(E306*P306)/100</f>
        <v>480</v>
      </c>
      <c r="R306" s="127">
        <f aca="true" t="shared" si="120" ref="R306:R311">SUM(I306+E306+M306+O306+G306+K306+Q306)*15%</f>
        <v>1900.8</v>
      </c>
      <c r="S306" s="215">
        <f aca="true" t="shared" si="121" ref="S306:S311">SUM(E306+I306+O306+G306+K306+M306+Q306+R306)</f>
        <v>14572.8</v>
      </c>
    </row>
    <row r="307" spans="1:19" ht="12.75">
      <c r="A307" s="205">
        <v>2</v>
      </c>
      <c r="B307" s="10" t="s">
        <v>48</v>
      </c>
      <c r="C307" s="5" t="s">
        <v>74</v>
      </c>
      <c r="D307" s="5">
        <v>1</v>
      </c>
      <c r="E307" s="110">
        <v>9600</v>
      </c>
      <c r="F307" s="110"/>
      <c r="G307" s="110">
        <f t="shared" si="115"/>
        <v>0</v>
      </c>
      <c r="H307" s="110"/>
      <c r="I307" s="110">
        <f t="shared" si="116"/>
        <v>0</v>
      </c>
      <c r="J307" s="110">
        <v>15</v>
      </c>
      <c r="K307" s="110">
        <f t="shared" si="117"/>
        <v>1440</v>
      </c>
      <c r="L307" s="104">
        <v>12</v>
      </c>
      <c r="M307" s="104">
        <f t="shared" si="118"/>
        <v>1152</v>
      </c>
      <c r="N307" s="110"/>
      <c r="O307" s="110"/>
      <c r="P307" s="110">
        <v>5</v>
      </c>
      <c r="Q307" s="104">
        <f t="shared" si="119"/>
        <v>480</v>
      </c>
      <c r="R307" s="127">
        <f t="shared" si="120"/>
        <v>1900.8</v>
      </c>
      <c r="S307" s="215">
        <f t="shared" si="121"/>
        <v>14572.8</v>
      </c>
    </row>
    <row r="308" spans="1:19" ht="12.75">
      <c r="A308" s="205">
        <v>3</v>
      </c>
      <c r="B308" s="10" t="s">
        <v>48</v>
      </c>
      <c r="C308" s="5" t="s">
        <v>74</v>
      </c>
      <c r="D308" s="5">
        <v>1</v>
      </c>
      <c r="E308" s="110">
        <v>9600</v>
      </c>
      <c r="F308" s="110"/>
      <c r="G308" s="110">
        <f t="shared" si="115"/>
        <v>0</v>
      </c>
      <c r="H308" s="110"/>
      <c r="I308" s="110">
        <f t="shared" si="116"/>
        <v>0</v>
      </c>
      <c r="J308" s="110">
        <v>15</v>
      </c>
      <c r="K308" s="110">
        <f t="shared" si="117"/>
        <v>1440</v>
      </c>
      <c r="L308" s="104">
        <v>12</v>
      </c>
      <c r="M308" s="104">
        <f t="shared" si="118"/>
        <v>1152</v>
      </c>
      <c r="N308" s="110"/>
      <c r="O308" s="110"/>
      <c r="P308" s="110">
        <v>5</v>
      </c>
      <c r="Q308" s="104">
        <f t="shared" si="119"/>
        <v>480</v>
      </c>
      <c r="R308" s="127">
        <f t="shared" si="120"/>
        <v>1900.8</v>
      </c>
      <c r="S308" s="215">
        <f t="shared" si="121"/>
        <v>14572.8</v>
      </c>
    </row>
    <row r="309" spans="1:19" ht="12.75">
      <c r="A309" s="205">
        <v>4</v>
      </c>
      <c r="B309" s="10" t="s">
        <v>48</v>
      </c>
      <c r="C309" s="5" t="s">
        <v>74</v>
      </c>
      <c r="D309" s="5">
        <v>1</v>
      </c>
      <c r="E309" s="110">
        <v>9600</v>
      </c>
      <c r="F309" s="110"/>
      <c r="G309" s="110">
        <f t="shared" si="115"/>
        <v>0</v>
      </c>
      <c r="H309" s="110"/>
      <c r="I309" s="110">
        <f t="shared" si="116"/>
        <v>0</v>
      </c>
      <c r="J309" s="110">
        <v>10</v>
      </c>
      <c r="K309" s="110">
        <f t="shared" si="117"/>
        <v>960</v>
      </c>
      <c r="L309" s="104">
        <v>12</v>
      </c>
      <c r="M309" s="104">
        <f t="shared" si="118"/>
        <v>1152</v>
      </c>
      <c r="N309" s="110"/>
      <c r="O309" s="110"/>
      <c r="P309" s="110">
        <v>5</v>
      </c>
      <c r="Q309" s="104">
        <f t="shared" si="119"/>
        <v>480</v>
      </c>
      <c r="R309" s="127">
        <f t="shared" si="120"/>
        <v>1828.8</v>
      </c>
      <c r="S309" s="215">
        <f t="shared" si="121"/>
        <v>14020.8</v>
      </c>
    </row>
    <row r="310" spans="1:19" ht="12.75">
      <c r="A310" s="205">
        <v>5</v>
      </c>
      <c r="B310" s="10" t="s">
        <v>48</v>
      </c>
      <c r="C310" s="5" t="s">
        <v>74</v>
      </c>
      <c r="D310" s="5">
        <v>1</v>
      </c>
      <c r="E310" s="110">
        <v>9600</v>
      </c>
      <c r="F310" s="110"/>
      <c r="G310" s="110">
        <f t="shared" si="115"/>
        <v>0</v>
      </c>
      <c r="H310" s="110">
        <v>20</v>
      </c>
      <c r="I310" s="110">
        <f t="shared" si="116"/>
        <v>1920</v>
      </c>
      <c r="J310" s="110">
        <v>15</v>
      </c>
      <c r="K310" s="110">
        <f t="shared" si="117"/>
        <v>1440</v>
      </c>
      <c r="L310" s="104">
        <v>12</v>
      </c>
      <c r="M310" s="104">
        <f t="shared" si="118"/>
        <v>1152</v>
      </c>
      <c r="N310" s="110"/>
      <c r="O310" s="110"/>
      <c r="P310" s="110">
        <v>5</v>
      </c>
      <c r="Q310" s="104">
        <f t="shared" si="119"/>
        <v>480</v>
      </c>
      <c r="R310" s="127">
        <f t="shared" si="120"/>
        <v>2188.7999999999997</v>
      </c>
      <c r="S310" s="215">
        <f t="shared" si="121"/>
        <v>16780.8</v>
      </c>
    </row>
    <row r="311" spans="1:19" ht="12.75">
      <c r="A311" s="205">
        <v>6</v>
      </c>
      <c r="B311" s="10" t="s">
        <v>48</v>
      </c>
      <c r="C311" s="5" t="s">
        <v>74</v>
      </c>
      <c r="D311" s="5">
        <v>0.5</v>
      </c>
      <c r="E311" s="110">
        <v>4800</v>
      </c>
      <c r="F311" s="110"/>
      <c r="G311" s="110">
        <f t="shared" si="115"/>
        <v>0</v>
      </c>
      <c r="H311" s="110"/>
      <c r="I311" s="110">
        <f t="shared" si="116"/>
        <v>0</v>
      </c>
      <c r="J311" s="110"/>
      <c r="K311" s="110">
        <f t="shared" si="117"/>
        <v>0</v>
      </c>
      <c r="L311" s="104">
        <v>12</v>
      </c>
      <c r="M311" s="104">
        <f t="shared" si="118"/>
        <v>576</v>
      </c>
      <c r="N311" s="111"/>
      <c r="O311" s="111"/>
      <c r="P311" s="102">
        <v>5</v>
      </c>
      <c r="Q311" s="104">
        <f t="shared" si="119"/>
        <v>240</v>
      </c>
      <c r="R311" s="127">
        <f t="shared" si="120"/>
        <v>842.4</v>
      </c>
      <c r="S311" s="215">
        <f t="shared" si="121"/>
        <v>6458.4</v>
      </c>
    </row>
    <row r="312" spans="1:19" ht="12.75">
      <c r="A312" s="207"/>
      <c r="B312" s="16" t="s">
        <v>13</v>
      </c>
      <c r="C312" s="20"/>
      <c r="D312" s="16">
        <f>SUM(D306:D311)</f>
        <v>5.5</v>
      </c>
      <c r="E312" s="103">
        <f>SUM(E306:E311)</f>
        <v>52800</v>
      </c>
      <c r="F312" s="103"/>
      <c r="G312" s="103">
        <f>SUM(G306:G311)</f>
        <v>0</v>
      </c>
      <c r="H312" s="103"/>
      <c r="I312" s="103">
        <f>SUM(I306:I311)</f>
        <v>1920</v>
      </c>
      <c r="J312" s="103"/>
      <c r="K312" s="103">
        <f>SUM(K306:K311)</f>
        <v>6720</v>
      </c>
      <c r="L312" s="103"/>
      <c r="M312" s="103">
        <f>SUM(M306:M311)</f>
        <v>6336</v>
      </c>
      <c r="N312" s="103"/>
      <c r="O312" s="103"/>
      <c r="P312" s="103"/>
      <c r="Q312" s="103">
        <f>SUM(Q306:Q311)</f>
        <v>2640</v>
      </c>
      <c r="R312" s="108">
        <f>SUM(R306:R311)</f>
        <v>10562.4</v>
      </c>
      <c r="S312" s="217">
        <f>SUM(S306:S311)</f>
        <v>80978.4</v>
      </c>
    </row>
    <row r="313" spans="1:19" ht="22.5">
      <c r="A313" s="205">
        <v>8</v>
      </c>
      <c r="B313" s="10" t="s">
        <v>48</v>
      </c>
      <c r="C313" s="6" t="s">
        <v>85</v>
      </c>
      <c r="D313" s="5">
        <v>1</v>
      </c>
      <c r="E313" s="110">
        <v>6458</v>
      </c>
      <c r="F313" s="110"/>
      <c r="G313" s="110"/>
      <c r="H313" s="110"/>
      <c r="I313" s="110"/>
      <c r="J313" s="110"/>
      <c r="K313" s="110">
        <f>SUM(J313*E313)/100</f>
        <v>0</v>
      </c>
      <c r="L313" s="110">
        <v>12</v>
      </c>
      <c r="M313" s="110">
        <f>SUM(L313*E313)/100</f>
        <v>774.96</v>
      </c>
      <c r="N313" s="111"/>
      <c r="O313" s="111"/>
      <c r="P313" s="102"/>
      <c r="Q313" s="102">
        <f>SUM(P313*E313)</f>
        <v>0</v>
      </c>
      <c r="R313" s="127">
        <f>SUM(I313+E313+M313+O313+G313+K313+Q313)*15%</f>
        <v>1084.944</v>
      </c>
      <c r="S313" s="215">
        <f>SUM(E313+I313+O313+G313+K313+M313+Q313+R313)</f>
        <v>8317.904</v>
      </c>
    </row>
    <row r="314" spans="1:19" ht="12.75">
      <c r="A314" s="205"/>
      <c r="B314" s="16" t="s">
        <v>13</v>
      </c>
      <c r="C314" s="20"/>
      <c r="D314" s="16">
        <f>SUM(D313:D313)</f>
        <v>1</v>
      </c>
      <c r="E314" s="103">
        <f>SUM(E313:E313)</f>
        <v>6458</v>
      </c>
      <c r="F314" s="103"/>
      <c r="G314" s="103"/>
      <c r="H314" s="103"/>
      <c r="I314" s="103"/>
      <c r="J314" s="103"/>
      <c r="K314" s="103">
        <f>SUM(K313:K313)</f>
        <v>0</v>
      </c>
      <c r="L314" s="103"/>
      <c r="M314" s="103">
        <f>SUM(M313:M313)</f>
        <v>774.96</v>
      </c>
      <c r="N314" s="103"/>
      <c r="O314" s="103"/>
      <c r="P314" s="103"/>
      <c r="Q314" s="103">
        <f>SUM(Q313:Q313)</f>
        <v>0</v>
      </c>
      <c r="R314" s="108">
        <f>SUM(R313:R313)</f>
        <v>1084.944</v>
      </c>
      <c r="S314" s="217">
        <f>SUM(S313:S313)</f>
        <v>8317.904</v>
      </c>
    </row>
    <row r="315" spans="1:19" ht="12.75">
      <c r="A315" s="205"/>
      <c r="B315" s="171" t="s">
        <v>14</v>
      </c>
      <c r="C315" s="154"/>
      <c r="D315" s="16">
        <f>SUM(D314,D312,)</f>
        <v>6.5</v>
      </c>
      <c r="E315" s="103">
        <f aca="true" t="shared" si="122" ref="E315:S315">SUM(E314,E312,)</f>
        <v>59258</v>
      </c>
      <c r="F315" s="103">
        <f t="shared" si="122"/>
        <v>0</v>
      </c>
      <c r="G315" s="103">
        <f t="shared" si="122"/>
        <v>0</v>
      </c>
      <c r="H315" s="103">
        <f t="shared" si="122"/>
        <v>0</v>
      </c>
      <c r="I315" s="103">
        <f t="shared" si="122"/>
        <v>1920</v>
      </c>
      <c r="J315" s="103">
        <f t="shared" si="122"/>
        <v>0</v>
      </c>
      <c r="K315" s="103">
        <f t="shared" si="122"/>
        <v>6720</v>
      </c>
      <c r="L315" s="103">
        <f t="shared" si="122"/>
        <v>0</v>
      </c>
      <c r="M315" s="103">
        <f t="shared" si="122"/>
        <v>7110.96</v>
      </c>
      <c r="N315" s="103">
        <f t="shared" si="122"/>
        <v>0</v>
      </c>
      <c r="O315" s="103">
        <f t="shared" si="122"/>
        <v>0</v>
      </c>
      <c r="P315" s="103">
        <f t="shared" si="122"/>
        <v>0</v>
      </c>
      <c r="Q315" s="103">
        <f t="shared" si="122"/>
        <v>2640</v>
      </c>
      <c r="R315" s="108">
        <f t="shared" si="122"/>
        <v>11647.344</v>
      </c>
      <c r="S315" s="208">
        <f t="shared" si="122"/>
        <v>89296.30399999999</v>
      </c>
    </row>
    <row r="316" spans="1:19" ht="22.5">
      <c r="A316" s="219">
        <v>1</v>
      </c>
      <c r="B316" s="60" t="s">
        <v>115</v>
      </c>
      <c r="C316" s="60" t="s">
        <v>113</v>
      </c>
      <c r="D316" s="10">
        <v>1</v>
      </c>
      <c r="E316" s="104">
        <v>16500</v>
      </c>
      <c r="F316" s="104"/>
      <c r="G316" s="104"/>
      <c r="H316" s="104"/>
      <c r="I316" s="110">
        <f aca="true" t="shared" si="123" ref="I316:I329">(E316*H316)/100</f>
        <v>0</v>
      </c>
      <c r="J316" s="104"/>
      <c r="K316" s="104">
        <f>SUM(J316*E316)/100</f>
        <v>0</v>
      </c>
      <c r="L316" s="104">
        <v>12</v>
      </c>
      <c r="M316" s="110">
        <f>SUM(L316*E316)/100</f>
        <v>1980</v>
      </c>
      <c r="N316" s="104"/>
      <c r="O316" s="104"/>
      <c r="P316" s="104">
        <v>5</v>
      </c>
      <c r="Q316" s="104">
        <f>SUM(E316*P316)/100</f>
        <v>825</v>
      </c>
      <c r="R316" s="127">
        <f>SUM(I316+E316+M316+O316+G316+K316+Q316)*15%</f>
        <v>2895.75</v>
      </c>
      <c r="S316" s="215">
        <f>SUM(E316+I316+O316+G316+K316+M316+Q316+R316)</f>
        <v>22200.75</v>
      </c>
    </row>
    <row r="317" spans="1:19" ht="12.75">
      <c r="A317" s="207"/>
      <c r="B317" s="16" t="s">
        <v>13</v>
      </c>
      <c r="C317" s="21"/>
      <c r="D317" s="17">
        <v>1</v>
      </c>
      <c r="E317" s="103">
        <f>SUM(E316)</f>
        <v>16500</v>
      </c>
      <c r="F317" s="103"/>
      <c r="G317" s="103">
        <f>SUM(G316)</f>
        <v>0</v>
      </c>
      <c r="H317" s="103"/>
      <c r="I317" s="103">
        <f>SUM(I316)</f>
        <v>0</v>
      </c>
      <c r="J317" s="103"/>
      <c r="K317" s="103">
        <f>SUM(K316)</f>
        <v>0</v>
      </c>
      <c r="L317" s="103"/>
      <c r="M317" s="103">
        <f>SUM(M316)</f>
        <v>1980</v>
      </c>
      <c r="N317" s="103"/>
      <c r="O317" s="103"/>
      <c r="P317" s="103"/>
      <c r="Q317" s="103">
        <f>SUM(Q316)</f>
        <v>825</v>
      </c>
      <c r="R317" s="108">
        <f>SUM(R316)</f>
        <v>2895.75</v>
      </c>
      <c r="S317" s="217">
        <f>SUM(S316)</f>
        <v>22200.75</v>
      </c>
    </row>
    <row r="318" spans="1:19" ht="22.5">
      <c r="A318" s="205">
        <v>2</v>
      </c>
      <c r="B318" s="60" t="s">
        <v>115</v>
      </c>
      <c r="C318" s="5" t="s">
        <v>15</v>
      </c>
      <c r="D318" s="5">
        <v>1</v>
      </c>
      <c r="E318" s="110">
        <v>10000</v>
      </c>
      <c r="F318" s="110"/>
      <c r="G318" s="110">
        <f aca="true" t="shared" si="124" ref="G318:G329">SUM(F318*E318)</f>
        <v>0</v>
      </c>
      <c r="H318" s="110"/>
      <c r="I318" s="110">
        <f t="shared" si="123"/>
        <v>0</v>
      </c>
      <c r="J318" s="110">
        <v>15</v>
      </c>
      <c r="K318" s="104">
        <f aca="true" t="shared" si="125" ref="K318:K329">SUM(J318*E318)/100</f>
        <v>1500</v>
      </c>
      <c r="L318" s="110">
        <v>12</v>
      </c>
      <c r="M318" s="110">
        <f aca="true" t="shared" si="126" ref="M318:M329">SUM(L318*E318)/100</f>
        <v>1200</v>
      </c>
      <c r="N318" s="110"/>
      <c r="O318" s="110"/>
      <c r="P318" s="104">
        <v>5</v>
      </c>
      <c r="Q318" s="104">
        <f aca="true" t="shared" si="127" ref="Q318:Q329">SUM(E318*P318)/100</f>
        <v>500</v>
      </c>
      <c r="R318" s="127">
        <f aca="true" t="shared" si="128" ref="R318:R329">SUM(I318+E318+M318+O318+G318+K318+Q318)*15%</f>
        <v>1980</v>
      </c>
      <c r="S318" s="215">
        <f aca="true" t="shared" si="129" ref="S318:S329">SUM(E318+I318+O318+G318+K318+M318+Q318+R318)</f>
        <v>15180</v>
      </c>
    </row>
    <row r="319" spans="1:19" ht="22.5">
      <c r="A319" s="205">
        <v>3</v>
      </c>
      <c r="B319" s="60" t="s">
        <v>115</v>
      </c>
      <c r="C319" s="5" t="s">
        <v>15</v>
      </c>
      <c r="D319" s="5">
        <v>1</v>
      </c>
      <c r="E319" s="110">
        <v>10000</v>
      </c>
      <c r="F319" s="110"/>
      <c r="G319" s="110">
        <f t="shared" si="124"/>
        <v>0</v>
      </c>
      <c r="H319" s="110"/>
      <c r="I319" s="110">
        <f t="shared" si="123"/>
        <v>0</v>
      </c>
      <c r="J319" s="110"/>
      <c r="K319" s="104">
        <f t="shared" si="125"/>
        <v>0</v>
      </c>
      <c r="L319" s="110">
        <v>12</v>
      </c>
      <c r="M319" s="110">
        <f t="shared" si="126"/>
        <v>1200</v>
      </c>
      <c r="N319" s="110"/>
      <c r="O319" s="110"/>
      <c r="P319" s="104">
        <v>5</v>
      </c>
      <c r="Q319" s="104">
        <f t="shared" si="127"/>
        <v>500</v>
      </c>
      <c r="R319" s="127">
        <f t="shared" si="128"/>
        <v>1755</v>
      </c>
      <c r="S319" s="215">
        <f t="shared" si="129"/>
        <v>13455</v>
      </c>
    </row>
    <row r="320" spans="1:19" ht="22.5">
      <c r="A320" s="205">
        <v>4</v>
      </c>
      <c r="B320" s="60" t="s">
        <v>115</v>
      </c>
      <c r="C320" s="5" t="s">
        <v>15</v>
      </c>
      <c r="D320" s="5">
        <v>1</v>
      </c>
      <c r="E320" s="110">
        <v>10000</v>
      </c>
      <c r="F320" s="110"/>
      <c r="G320" s="110">
        <f t="shared" si="124"/>
        <v>0</v>
      </c>
      <c r="H320" s="110">
        <v>30</v>
      </c>
      <c r="I320" s="110">
        <f t="shared" si="123"/>
        <v>3000</v>
      </c>
      <c r="J320" s="110">
        <v>39</v>
      </c>
      <c r="K320" s="104">
        <f t="shared" si="125"/>
        <v>3900</v>
      </c>
      <c r="L320" s="110">
        <v>12</v>
      </c>
      <c r="M320" s="110">
        <f t="shared" si="126"/>
        <v>1200</v>
      </c>
      <c r="N320" s="110"/>
      <c r="O320" s="110"/>
      <c r="P320" s="104">
        <v>5</v>
      </c>
      <c r="Q320" s="104">
        <f t="shared" si="127"/>
        <v>500</v>
      </c>
      <c r="R320" s="127">
        <f t="shared" si="128"/>
        <v>2790</v>
      </c>
      <c r="S320" s="215">
        <f t="shared" si="129"/>
        <v>21390</v>
      </c>
    </row>
    <row r="321" spans="1:19" ht="22.5">
      <c r="A321" s="205">
        <v>5</v>
      </c>
      <c r="B321" s="60" t="s">
        <v>116</v>
      </c>
      <c r="C321" s="5" t="s">
        <v>15</v>
      </c>
      <c r="D321" s="5">
        <v>1</v>
      </c>
      <c r="E321" s="110">
        <v>10000</v>
      </c>
      <c r="F321" s="110"/>
      <c r="G321" s="110">
        <f t="shared" si="124"/>
        <v>0</v>
      </c>
      <c r="H321" s="110">
        <v>20</v>
      </c>
      <c r="I321" s="110">
        <f t="shared" si="123"/>
        <v>2000</v>
      </c>
      <c r="J321" s="110">
        <v>39</v>
      </c>
      <c r="K321" s="104">
        <f t="shared" si="125"/>
        <v>3900</v>
      </c>
      <c r="L321" s="110">
        <v>12</v>
      </c>
      <c r="M321" s="110">
        <f t="shared" si="126"/>
        <v>1200</v>
      </c>
      <c r="N321" s="110"/>
      <c r="O321" s="110"/>
      <c r="P321" s="104">
        <v>5</v>
      </c>
      <c r="Q321" s="104">
        <f t="shared" si="127"/>
        <v>500</v>
      </c>
      <c r="R321" s="127">
        <f t="shared" si="128"/>
        <v>2640</v>
      </c>
      <c r="S321" s="215">
        <f t="shared" si="129"/>
        <v>20240</v>
      </c>
    </row>
    <row r="322" spans="1:19" ht="12.75">
      <c r="A322" s="205">
        <v>6</v>
      </c>
      <c r="B322" s="60" t="s">
        <v>114</v>
      </c>
      <c r="C322" s="6" t="s">
        <v>15</v>
      </c>
      <c r="D322" s="5">
        <v>1</v>
      </c>
      <c r="E322" s="110">
        <v>10000</v>
      </c>
      <c r="F322" s="110"/>
      <c r="G322" s="110">
        <f t="shared" si="124"/>
        <v>0</v>
      </c>
      <c r="H322" s="110">
        <v>20</v>
      </c>
      <c r="I322" s="110">
        <f t="shared" si="123"/>
        <v>2000</v>
      </c>
      <c r="J322" s="110">
        <v>39</v>
      </c>
      <c r="K322" s="104">
        <f t="shared" si="125"/>
        <v>3900</v>
      </c>
      <c r="L322" s="110">
        <v>12</v>
      </c>
      <c r="M322" s="110">
        <f t="shared" si="126"/>
        <v>1200</v>
      </c>
      <c r="N322" s="110"/>
      <c r="O322" s="110"/>
      <c r="P322" s="104">
        <v>5</v>
      </c>
      <c r="Q322" s="104">
        <f t="shared" si="127"/>
        <v>500</v>
      </c>
      <c r="R322" s="127">
        <f t="shared" si="128"/>
        <v>2640</v>
      </c>
      <c r="S322" s="215">
        <f t="shared" si="129"/>
        <v>20240</v>
      </c>
    </row>
    <row r="323" spans="1:19" ht="22.5">
      <c r="A323" s="205">
        <v>7</v>
      </c>
      <c r="B323" s="60" t="s">
        <v>115</v>
      </c>
      <c r="C323" s="6" t="s">
        <v>15</v>
      </c>
      <c r="D323" s="5">
        <v>0.5</v>
      </c>
      <c r="E323" s="110">
        <v>5000</v>
      </c>
      <c r="F323" s="110"/>
      <c r="G323" s="110">
        <f t="shared" si="124"/>
        <v>0</v>
      </c>
      <c r="H323" s="110"/>
      <c r="I323" s="110">
        <f t="shared" si="123"/>
        <v>0</v>
      </c>
      <c r="J323" s="110"/>
      <c r="K323" s="104">
        <f t="shared" si="125"/>
        <v>0</v>
      </c>
      <c r="L323" s="110">
        <v>12</v>
      </c>
      <c r="M323" s="110">
        <f t="shared" si="126"/>
        <v>600</v>
      </c>
      <c r="N323" s="111"/>
      <c r="O323" s="111"/>
      <c r="P323" s="102">
        <v>5</v>
      </c>
      <c r="Q323" s="104">
        <f t="shared" si="127"/>
        <v>250</v>
      </c>
      <c r="R323" s="127">
        <f t="shared" si="128"/>
        <v>877.5</v>
      </c>
      <c r="S323" s="215">
        <f t="shared" si="129"/>
        <v>6727.5</v>
      </c>
    </row>
    <row r="324" spans="1:19" ht="22.5">
      <c r="A324" s="205">
        <v>8</v>
      </c>
      <c r="B324" s="60" t="s">
        <v>116</v>
      </c>
      <c r="C324" s="6" t="s">
        <v>76</v>
      </c>
      <c r="D324" s="5">
        <v>1</v>
      </c>
      <c r="E324" s="110">
        <v>9600</v>
      </c>
      <c r="F324" s="110"/>
      <c r="G324" s="110">
        <f t="shared" si="124"/>
        <v>0</v>
      </c>
      <c r="H324" s="110">
        <v>30</v>
      </c>
      <c r="I324" s="110">
        <f t="shared" si="123"/>
        <v>2880</v>
      </c>
      <c r="J324" s="110">
        <v>39</v>
      </c>
      <c r="K324" s="104">
        <f t="shared" si="125"/>
        <v>3744</v>
      </c>
      <c r="L324" s="110">
        <v>12</v>
      </c>
      <c r="M324" s="110">
        <f t="shared" si="126"/>
        <v>1152</v>
      </c>
      <c r="N324" s="111"/>
      <c r="O324" s="111"/>
      <c r="P324" s="102">
        <v>5</v>
      </c>
      <c r="Q324" s="104">
        <f t="shared" si="127"/>
        <v>480</v>
      </c>
      <c r="R324" s="127">
        <f t="shared" si="128"/>
        <v>2678.4</v>
      </c>
      <c r="S324" s="215">
        <f t="shared" si="129"/>
        <v>20534.4</v>
      </c>
    </row>
    <row r="325" spans="1:19" ht="22.5">
      <c r="A325" s="205">
        <v>9</v>
      </c>
      <c r="B325" s="60" t="s">
        <v>115</v>
      </c>
      <c r="C325" s="6" t="s">
        <v>76</v>
      </c>
      <c r="D325" s="5">
        <v>1</v>
      </c>
      <c r="E325" s="110">
        <v>9600</v>
      </c>
      <c r="F325" s="110"/>
      <c r="G325" s="110">
        <f t="shared" si="124"/>
        <v>0</v>
      </c>
      <c r="H325" s="110"/>
      <c r="I325" s="110">
        <f t="shared" si="123"/>
        <v>0</v>
      </c>
      <c r="J325" s="110">
        <v>15</v>
      </c>
      <c r="K325" s="104">
        <f t="shared" si="125"/>
        <v>1440</v>
      </c>
      <c r="L325" s="110">
        <v>12</v>
      </c>
      <c r="M325" s="110">
        <f t="shared" si="126"/>
        <v>1152</v>
      </c>
      <c r="N325" s="111"/>
      <c r="O325" s="111"/>
      <c r="P325" s="102">
        <v>5</v>
      </c>
      <c r="Q325" s="104">
        <f t="shared" si="127"/>
        <v>480</v>
      </c>
      <c r="R325" s="127">
        <f t="shared" si="128"/>
        <v>1900.8</v>
      </c>
      <c r="S325" s="215">
        <f t="shared" si="129"/>
        <v>14572.8</v>
      </c>
    </row>
    <row r="326" spans="1:19" ht="22.5">
      <c r="A326" s="205">
        <v>10</v>
      </c>
      <c r="B326" s="60" t="s">
        <v>115</v>
      </c>
      <c r="C326" s="6" t="s">
        <v>76</v>
      </c>
      <c r="D326" s="5">
        <v>1</v>
      </c>
      <c r="E326" s="110">
        <v>9600</v>
      </c>
      <c r="F326" s="110"/>
      <c r="G326" s="110">
        <f t="shared" si="124"/>
        <v>0</v>
      </c>
      <c r="H326" s="110">
        <v>30</v>
      </c>
      <c r="I326" s="110">
        <f t="shared" si="123"/>
        <v>2880</v>
      </c>
      <c r="J326" s="110">
        <v>39</v>
      </c>
      <c r="K326" s="104">
        <f t="shared" si="125"/>
        <v>3744</v>
      </c>
      <c r="L326" s="110">
        <v>12</v>
      </c>
      <c r="M326" s="110">
        <f t="shared" si="126"/>
        <v>1152</v>
      </c>
      <c r="N326" s="111"/>
      <c r="O326" s="111"/>
      <c r="P326" s="102">
        <v>5</v>
      </c>
      <c r="Q326" s="104">
        <f t="shared" si="127"/>
        <v>480</v>
      </c>
      <c r="R326" s="127">
        <f t="shared" si="128"/>
        <v>2678.4</v>
      </c>
      <c r="S326" s="215">
        <f t="shared" si="129"/>
        <v>20534.4</v>
      </c>
    </row>
    <row r="327" spans="1:19" ht="22.5">
      <c r="A327" s="205">
        <v>11</v>
      </c>
      <c r="B327" s="60" t="s">
        <v>115</v>
      </c>
      <c r="C327" s="6" t="s">
        <v>76</v>
      </c>
      <c r="D327" s="9">
        <v>1</v>
      </c>
      <c r="E327" s="110">
        <v>9600</v>
      </c>
      <c r="F327" s="110"/>
      <c r="G327" s="110">
        <f t="shared" si="124"/>
        <v>0</v>
      </c>
      <c r="H327" s="110"/>
      <c r="I327" s="110">
        <f t="shared" si="123"/>
        <v>0</v>
      </c>
      <c r="J327" s="110">
        <v>15</v>
      </c>
      <c r="K327" s="104">
        <f t="shared" si="125"/>
        <v>1440</v>
      </c>
      <c r="L327" s="110">
        <v>12</v>
      </c>
      <c r="M327" s="110">
        <f t="shared" si="126"/>
        <v>1152</v>
      </c>
      <c r="N327" s="110"/>
      <c r="O327" s="110"/>
      <c r="P327" s="102">
        <v>5</v>
      </c>
      <c r="Q327" s="104">
        <f t="shared" si="127"/>
        <v>480</v>
      </c>
      <c r="R327" s="127">
        <f t="shared" si="128"/>
        <v>1900.8</v>
      </c>
      <c r="S327" s="215">
        <f t="shared" si="129"/>
        <v>14572.8</v>
      </c>
    </row>
    <row r="328" spans="1:19" ht="22.5">
      <c r="A328" s="205">
        <v>12</v>
      </c>
      <c r="B328" s="60" t="s">
        <v>116</v>
      </c>
      <c r="C328" s="6" t="s">
        <v>76</v>
      </c>
      <c r="D328" s="5">
        <v>1</v>
      </c>
      <c r="E328" s="110">
        <v>9600</v>
      </c>
      <c r="F328" s="110"/>
      <c r="G328" s="110">
        <f t="shared" si="124"/>
        <v>0</v>
      </c>
      <c r="H328" s="110">
        <v>30</v>
      </c>
      <c r="I328" s="110">
        <f t="shared" si="123"/>
        <v>2880</v>
      </c>
      <c r="J328" s="110">
        <v>39</v>
      </c>
      <c r="K328" s="104">
        <f t="shared" si="125"/>
        <v>3744</v>
      </c>
      <c r="L328" s="110">
        <v>12</v>
      </c>
      <c r="M328" s="110">
        <f t="shared" si="126"/>
        <v>1152</v>
      </c>
      <c r="N328" s="111"/>
      <c r="O328" s="111"/>
      <c r="P328" s="102">
        <v>5</v>
      </c>
      <c r="Q328" s="104">
        <f t="shared" si="127"/>
        <v>480</v>
      </c>
      <c r="R328" s="127">
        <f t="shared" si="128"/>
        <v>2678.4</v>
      </c>
      <c r="S328" s="215">
        <f t="shared" si="129"/>
        <v>20534.4</v>
      </c>
    </row>
    <row r="329" spans="1:19" ht="22.5">
      <c r="A329" s="205">
        <v>13</v>
      </c>
      <c r="B329" s="60" t="s">
        <v>115</v>
      </c>
      <c r="C329" s="6" t="s">
        <v>76</v>
      </c>
      <c r="D329" s="5">
        <v>0.5</v>
      </c>
      <c r="E329" s="110">
        <v>4800</v>
      </c>
      <c r="F329" s="110"/>
      <c r="G329" s="110">
        <f t="shared" si="124"/>
        <v>0</v>
      </c>
      <c r="H329" s="110"/>
      <c r="I329" s="110">
        <f t="shared" si="123"/>
        <v>0</v>
      </c>
      <c r="J329" s="110"/>
      <c r="K329" s="104">
        <f t="shared" si="125"/>
        <v>0</v>
      </c>
      <c r="L329" s="110">
        <v>12</v>
      </c>
      <c r="M329" s="110">
        <f t="shared" si="126"/>
        <v>576</v>
      </c>
      <c r="N329" s="110"/>
      <c r="O329" s="110"/>
      <c r="P329" s="102">
        <v>5</v>
      </c>
      <c r="Q329" s="104">
        <f t="shared" si="127"/>
        <v>240</v>
      </c>
      <c r="R329" s="127">
        <f t="shared" si="128"/>
        <v>842.4</v>
      </c>
      <c r="S329" s="215">
        <f t="shared" si="129"/>
        <v>6458.4</v>
      </c>
    </row>
    <row r="330" spans="1:19" ht="12.75">
      <c r="A330" s="205"/>
      <c r="B330" s="24" t="s">
        <v>13</v>
      </c>
      <c r="C330" s="21"/>
      <c r="D330" s="16">
        <f>SUM(D318:D329)</f>
        <v>11</v>
      </c>
      <c r="E330" s="103">
        <f>SUM(E318:E329)</f>
        <v>107800</v>
      </c>
      <c r="F330" s="103"/>
      <c r="G330" s="103">
        <f>SUM(G318:G329)</f>
        <v>0</v>
      </c>
      <c r="H330" s="103"/>
      <c r="I330" s="165">
        <f>SUM(I318:I329)</f>
        <v>15640</v>
      </c>
      <c r="J330" s="103"/>
      <c r="K330" s="103">
        <f>SUM(K318:K329)</f>
        <v>27312</v>
      </c>
      <c r="L330" s="103"/>
      <c r="M330" s="103">
        <f>SUM(M318:M329)</f>
        <v>12936</v>
      </c>
      <c r="N330" s="103"/>
      <c r="O330" s="103"/>
      <c r="P330" s="103"/>
      <c r="Q330" s="103">
        <f>SUM(Q318:Q329)</f>
        <v>5390</v>
      </c>
      <c r="R330" s="108">
        <f>SUM(R318:R329)</f>
        <v>25361.700000000004</v>
      </c>
      <c r="S330" s="217">
        <f>SUM(S318:S329)</f>
        <v>194439.69999999995</v>
      </c>
    </row>
    <row r="331" spans="1:19" ht="22.5">
      <c r="A331" s="224">
        <v>14</v>
      </c>
      <c r="B331" s="60" t="s">
        <v>115</v>
      </c>
      <c r="C331" s="6" t="s">
        <v>85</v>
      </c>
      <c r="D331" s="7">
        <v>1</v>
      </c>
      <c r="E331" s="111">
        <v>6458</v>
      </c>
      <c r="F331" s="111"/>
      <c r="G331" s="111"/>
      <c r="H331" s="111"/>
      <c r="I331" s="111"/>
      <c r="J331" s="111">
        <v>39</v>
      </c>
      <c r="K331" s="104">
        <f aca="true" t="shared" si="130" ref="K331:K341">SUM(J331*E331)/100</f>
        <v>2518.62</v>
      </c>
      <c r="L331" s="111">
        <v>8</v>
      </c>
      <c r="M331" s="110">
        <f aca="true" t="shared" si="131" ref="M331:M341">SUM(E331*L331)/100</f>
        <v>516.64</v>
      </c>
      <c r="N331" s="111"/>
      <c r="O331" s="111"/>
      <c r="P331" s="102"/>
      <c r="Q331" s="102">
        <f>SUM(P331*E331)</f>
        <v>0</v>
      </c>
      <c r="R331" s="127">
        <f aca="true" t="shared" si="132" ref="R331:R341">SUM(I331+E331+M331+O331+G331+K331+Q331)*15%</f>
        <v>1423.989</v>
      </c>
      <c r="S331" s="215">
        <f aca="true" t="shared" si="133" ref="S331:S341">SUM(E331+I331+O331+G331+K331+M331+Q331+R331)</f>
        <v>10917.248999999998</v>
      </c>
    </row>
    <row r="332" spans="1:19" ht="22.5">
      <c r="A332" s="224">
        <v>15</v>
      </c>
      <c r="B332" s="60" t="s">
        <v>115</v>
      </c>
      <c r="C332" s="6" t="s">
        <v>85</v>
      </c>
      <c r="D332" s="7">
        <v>1</v>
      </c>
      <c r="E332" s="111">
        <v>6458</v>
      </c>
      <c r="F332" s="111"/>
      <c r="G332" s="111"/>
      <c r="H332" s="111"/>
      <c r="I332" s="111"/>
      <c r="J332" s="111">
        <v>39</v>
      </c>
      <c r="K332" s="104">
        <f t="shared" si="130"/>
        <v>2518.62</v>
      </c>
      <c r="L332" s="111">
        <v>8</v>
      </c>
      <c r="M332" s="110">
        <f t="shared" si="131"/>
        <v>516.64</v>
      </c>
      <c r="N332" s="111"/>
      <c r="O332" s="111"/>
      <c r="P332" s="102"/>
      <c r="Q332" s="102">
        <f>SUM(P332*E332)</f>
        <v>0</v>
      </c>
      <c r="R332" s="127">
        <f t="shared" si="132"/>
        <v>1423.989</v>
      </c>
      <c r="S332" s="215">
        <f t="shared" si="133"/>
        <v>10917.248999999998</v>
      </c>
    </row>
    <row r="333" spans="1:19" ht="22.5">
      <c r="A333" s="224">
        <v>16</v>
      </c>
      <c r="B333" s="60" t="s">
        <v>115</v>
      </c>
      <c r="C333" s="6" t="s">
        <v>85</v>
      </c>
      <c r="D333" s="7">
        <v>1</v>
      </c>
      <c r="E333" s="111">
        <v>6458</v>
      </c>
      <c r="F333" s="111"/>
      <c r="G333" s="111"/>
      <c r="H333" s="111"/>
      <c r="I333" s="111"/>
      <c r="J333" s="111">
        <v>39</v>
      </c>
      <c r="K333" s="104">
        <f t="shared" si="130"/>
        <v>2518.62</v>
      </c>
      <c r="L333" s="111">
        <v>8</v>
      </c>
      <c r="M333" s="110">
        <f t="shared" si="131"/>
        <v>516.64</v>
      </c>
      <c r="N333" s="111"/>
      <c r="O333" s="111"/>
      <c r="P333" s="102"/>
      <c r="Q333" s="102">
        <f>SUM(P333*E333)</f>
        <v>0</v>
      </c>
      <c r="R333" s="127">
        <f t="shared" si="132"/>
        <v>1423.989</v>
      </c>
      <c r="S333" s="215">
        <f t="shared" si="133"/>
        <v>10917.248999999998</v>
      </c>
    </row>
    <row r="334" spans="1:19" ht="22.5">
      <c r="A334" s="224">
        <v>17</v>
      </c>
      <c r="B334" s="60" t="s">
        <v>115</v>
      </c>
      <c r="C334" s="6" t="s">
        <v>85</v>
      </c>
      <c r="D334" s="7">
        <v>1</v>
      </c>
      <c r="E334" s="111">
        <v>6458</v>
      </c>
      <c r="F334" s="111"/>
      <c r="G334" s="111"/>
      <c r="H334" s="111"/>
      <c r="I334" s="111"/>
      <c r="J334" s="111">
        <v>39</v>
      </c>
      <c r="K334" s="104">
        <f t="shared" si="130"/>
        <v>2518.62</v>
      </c>
      <c r="L334" s="111">
        <v>8</v>
      </c>
      <c r="M334" s="110">
        <f t="shared" si="131"/>
        <v>516.64</v>
      </c>
      <c r="N334" s="111"/>
      <c r="O334" s="111"/>
      <c r="P334" s="102"/>
      <c r="Q334" s="102">
        <f>SUM(P334*E334)</f>
        <v>0</v>
      </c>
      <c r="R334" s="127">
        <f t="shared" si="132"/>
        <v>1423.989</v>
      </c>
      <c r="S334" s="215">
        <f t="shared" si="133"/>
        <v>10917.248999999998</v>
      </c>
    </row>
    <row r="335" spans="1:19" ht="22.5">
      <c r="A335" s="224">
        <v>18</v>
      </c>
      <c r="B335" s="60" t="s">
        <v>115</v>
      </c>
      <c r="C335" s="6" t="s">
        <v>85</v>
      </c>
      <c r="D335" s="7">
        <v>1</v>
      </c>
      <c r="E335" s="111">
        <v>6458</v>
      </c>
      <c r="F335" s="111"/>
      <c r="G335" s="111"/>
      <c r="H335" s="111"/>
      <c r="I335" s="111"/>
      <c r="J335" s="111"/>
      <c r="K335" s="104">
        <f t="shared" si="130"/>
        <v>0</v>
      </c>
      <c r="L335" s="111">
        <v>8</v>
      </c>
      <c r="M335" s="110">
        <f t="shared" si="131"/>
        <v>516.64</v>
      </c>
      <c r="N335" s="111"/>
      <c r="O335" s="111"/>
      <c r="P335" s="102"/>
      <c r="Q335" s="102">
        <f>SUM(P335*E335)</f>
        <v>0</v>
      </c>
      <c r="R335" s="127">
        <f t="shared" si="132"/>
        <v>1046.196</v>
      </c>
      <c r="S335" s="215">
        <f t="shared" si="133"/>
        <v>8020.836</v>
      </c>
    </row>
    <row r="336" spans="1:19" ht="22.5">
      <c r="A336" s="224">
        <v>19</v>
      </c>
      <c r="B336" s="60" t="s">
        <v>115</v>
      </c>
      <c r="C336" s="6" t="s">
        <v>85</v>
      </c>
      <c r="D336" s="7">
        <v>0.5</v>
      </c>
      <c r="E336" s="111">
        <v>3229</v>
      </c>
      <c r="F336" s="111"/>
      <c r="G336" s="111"/>
      <c r="H336" s="111"/>
      <c r="I336" s="111"/>
      <c r="J336" s="111"/>
      <c r="K336" s="104">
        <f t="shared" si="130"/>
        <v>0</v>
      </c>
      <c r="L336" s="111">
        <v>8</v>
      </c>
      <c r="M336" s="110">
        <f t="shared" si="131"/>
        <v>258.32</v>
      </c>
      <c r="N336" s="111"/>
      <c r="O336" s="111"/>
      <c r="P336" s="111"/>
      <c r="Q336" s="111"/>
      <c r="R336" s="127">
        <f t="shared" si="132"/>
        <v>523.098</v>
      </c>
      <c r="S336" s="215">
        <f t="shared" si="133"/>
        <v>4010.418</v>
      </c>
    </row>
    <row r="337" spans="1:19" ht="22.5">
      <c r="A337" s="224">
        <v>20</v>
      </c>
      <c r="B337" s="60" t="s">
        <v>115</v>
      </c>
      <c r="C337" s="5" t="s">
        <v>21</v>
      </c>
      <c r="D337" s="7">
        <v>1</v>
      </c>
      <c r="E337" s="111">
        <v>7072</v>
      </c>
      <c r="F337" s="111"/>
      <c r="G337" s="111"/>
      <c r="H337" s="111"/>
      <c r="I337" s="111"/>
      <c r="J337" s="111">
        <v>39</v>
      </c>
      <c r="K337" s="104">
        <f t="shared" si="130"/>
        <v>2758.08</v>
      </c>
      <c r="L337" s="111">
        <v>8</v>
      </c>
      <c r="M337" s="110">
        <f t="shared" si="131"/>
        <v>565.76</v>
      </c>
      <c r="N337" s="111"/>
      <c r="O337" s="111"/>
      <c r="P337" s="111"/>
      <c r="Q337" s="111"/>
      <c r="R337" s="127">
        <f t="shared" si="132"/>
        <v>1559.376</v>
      </c>
      <c r="S337" s="215">
        <f t="shared" si="133"/>
        <v>11955.216</v>
      </c>
    </row>
    <row r="338" spans="1:19" ht="22.5">
      <c r="A338" s="224">
        <v>21</v>
      </c>
      <c r="B338" s="60" t="s">
        <v>115</v>
      </c>
      <c r="C338" s="5" t="s">
        <v>21</v>
      </c>
      <c r="D338" s="7">
        <v>1</v>
      </c>
      <c r="E338" s="111">
        <v>7072</v>
      </c>
      <c r="F338" s="111"/>
      <c r="G338" s="111"/>
      <c r="H338" s="111"/>
      <c r="I338" s="111"/>
      <c r="J338" s="111">
        <v>15</v>
      </c>
      <c r="K338" s="104">
        <f t="shared" si="130"/>
        <v>1060.8</v>
      </c>
      <c r="L338" s="111">
        <v>8</v>
      </c>
      <c r="M338" s="110">
        <f t="shared" si="131"/>
        <v>565.76</v>
      </c>
      <c r="N338" s="111"/>
      <c r="O338" s="111"/>
      <c r="P338" s="111"/>
      <c r="Q338" s="111"/>
      <c r="R338" s="127">
        <f t="shared" si="132"/>
        <v>1304.7839999999999</v>
      </c>
      <c r="S338" s="215">
        <f t="shared" si="133"/>
        <v>10003.344</v>
      </c>
    </row>
    <row r="339" spans="1:19" ht="22.5">
      <c r="A339" s="224">
        <v>22</v>
      </c>
      <c r="B339" s="60" t="s">
        <v>115</v>
      </c>
      <c r="C339" s="5" t="s">
        <v>21</v>
      </c>
      <c r="D339" s="7">
        <v>1</v>
      </c>
      <c r="E339" s="111">
        <v>7072</v>
      </c>
      <c r="F339" s="111"/>
      <c r="G339" s="111"/>
      <c r="H339" s="111"/>
      <c r="I339" s="111"/>
      <c r="J339" s="111">
        <v>39</v>
      </c>
      <c r="K339" s="104">
        <f t="shared" si="130"/>
        <v>2758.08</v>
      </c>
      <c r="L339" s="111">
        <v>8</v>
      </c>
      <c r="M339" s="110">
        <f t="shared" si="131"/>
        <v>565.76</v>
      </c>
      <c r="N339" s="111"/>
      <c r="O339" s="111"/>
      <c r="P339" s="111"/>
      <c r="Q339" s="111"/>
      <c r="R339" s="127">
        <f t="shared" si="132"/>
        <v>1559.376</v>
      </c>
      <c r="S339" s="215">
        <f t="shared" si="133"/>
        <v>11955.216</v>
      </c>
    </row>
    <row r="340" spans="1:19" ht="22.5">
      <c r="A340" s="224">
        <v>23</v>
      </c>
      <c r="B340" s="60" t="s">
        <v>115</v>
      </c>
      <c r="C340" s="5" t="s">
        <v>21</v>
      </c>
      <c r="D340" s="7">
        <v>1</v>
      </c>
      <c r="E340" s="111">
        <v>7072</v>
      </c>
      <c r="F340" s="111"/>
      <c r="G340" s="111"/>
      <c r="H340" s="111"/>
      <c r="I340" s="111"/>
      <c r="J340" s="111"/>
      <c r="K340" s="104">
        <f t="shared" si="130"/>
        <v>0</v>
      </c>
      <c r="L340" s="111">
        <v>8</v>
      </c>
      <c r="M340" s="110">
        <f t="shared" si="131"/>
        <v>565.76</v>
      </c>
      <c r="N340" s="111"/>
      <c r="O340" s="111"/>
      <c r="P340" s="111"/>
      <c r="Q340" s="111"/>
      <c r="R340" s="127">
        <f>SUM(I340+E340+M340+O340+G340+K340+Q340)*15%</f>
        <v>1145.664</v>
      </c>
      <c r="S340" s="215">
        <f t="shared" si="133"/>
        <v>8783.424</v>
      </c>
    </row>
    <row r="341" spans="1:19" ht="22.5">
      <c r="A341" s="224">
        <v>24</v>
      </c>
      <c r="B341" s="60" t="s">
        <v>115</v>
      </c>
      <c r="C341" s="5" t="s">
        <v>21</v>
      </c>
      <c r="D341" s="7">
        <v>1</v>
      </c>
      <c r="E341" s="111">
        <v>7072</v>
      </c>
      <c r="F341" s="111"/>
      <c r="G341" s="111"/>
      <c r="H341" s="111"/>
      <c r="I341" s="111"/>
      <c r="J341" s="111">
        <v>27</v>
      </c>
      <c r="K341" s="104">
        <f t="shared" si="130"/>
        <v>1909.44</v>
      </c>
      <c r="L341" s="111">
        <v>8</v>
      </c>
      <c r="M341" s="110">
        <f t="shared" si="131"/>
        <v>565.76</v>
      </c>
      <c r="N341" s="111"/>
      <c r="O341" s="111"/>
      <c r="P341" s="111"/>
      <c r="Q341" s="111"/>
      <c r="R341" s="127">
        <f t="shared" si="132"/>
        <v>1432.0800000000002</v>
      </c>
      <c r="S341" s="215">
        <f t="shared" si="133"/>
        <v>10979.28</v>
      </c>
    </row>
    <row r="342" spans="1:19" ht="12.75">
      <c r="A342" s="224"/>
      <c r="B342" s="16" t="s">
        <v>13</v>
      </c>
      <c r="C342" s="16"/>
      <c r="D342" s="16">
        <f>SUM(D331:D341)</f>
        <v>10.5</v>
      </c>
      <c r="E342" s="103">
        <f>SUM(E331:E341)</f>
        <v>70879</v>
      </c>
      <c r="F342" s="103"/>
      <c r="G342" s="103"/>
      <c r="H342" s="103"/>
      <c r="I342" s="103"/>
      <c r="J342" s="103"/>
      <c r="K342" s="103">
        <f>SUM(K331:K341)</f>
        <v>18560.879999999997</v>
      </c>
      <c r="L342" s="103"/>
      <c r="M342" s="103">
        <f>SUM(M331:M341)</f>
        <v>5670.320000000001</v>
      </c>
      <c r="N342" s="103"/>
      <c r="O342" s="103"/>
      <c r="P342" s="103"/>
      <c r="Q342" s="103">
        <f>SUM(Q331:Q336)</f>
        <v>0</v>
      </c>
      <c r="R342" s="108">
        <f>SUM(R331:R341)</f>
        <v>14266.53</v>
      </c>
      <c r="S342" s="208">
        <f>SUM(S331:S341)</f>
        <v>109376.72999999998</v>
      </c>
    </row>
    <row r="343" spans="1:19" ht="12.75">
      <c r="A343" s="224"/>
      <c r="B343" s="171" t="s">
        <v>14</v>
      </c>
      <c r="C343" s="171"/>
      <c r="D343" s="26">
        <f>SUM(D317+D330+D342)</f>
        <v>22.5</v>
      </c>
      <c r="E343" s="103">
        <f>SUM(E317+E330+E342)</f>
        <v>195179</v>
      </c>
      <c r="F343" s="103"/>
      <c r="G343" s="103">
        <f>SUM(G342+G330+G317)</f>
        <v>0</v>
      </c>
      <c r="H343" s="103"/>
      <c r="I343" s="165">
        <f>SUM(I317+I330+I342)</f>
        <v>15640</v>
      </c>
      <c r="J343" s="103"/>
      <c r="K343" s="103">
        <f>SUM(K342+K330+K317)</f>
        <v>45872.88</v>
      </c>
      <c r="L343" s="103"/>
      <c r="M343" s="103">
        <f>SUM(M342+M330+M317)</f>
        <v>20586.32</v>
      </c>
      <c r="N343" s="103"/>
      <c r="O343" s="103"/>
      <c r="P343" s="103"/>
      <c r="Q343" s="103">
        <f>SUM(Q342+Q330+Q317)</f>
        <v>6215</v>
      </c>
      <c r="R343" s="108">
        <f>SUM(R342+R330+R317)</f>
        <v>42523.98</v>
      </c>
      <c r="S343" s="208">
        <f>SUM(S342+S330+S317)</f>
        <v>326017.17999999993</v>
      </c>
    </row>
    <row r="344" spans="1:19" ht="12.75">
      <c r="A344" s="205">
        <v>1</v>
      </c>
      <c r="B344" s="9" t="s">
        <v>49</v>
      </c>
      <c r="C344" s="9" t="s">
        <v>117</v>
      </c>
      <c r="D344" s="9">
        <v>1</v>
      </c>
      <c r="E344" s="111">
        <v>16500</v>
      </c>
      <c r="F344" s="111"/>
      <c r="G344" s="111">
        <f>SUM(F344*E344)</f>
        <v>0</v>
      </c>
      <c r="H344" s="111"/>
      <c r="I344" s="110">
        <f>(E344*H344)/100</f>
        <v>0</v>
      </c>
      <c r="J344" s="111"/>
      <c r="K344" s="104">
        <f>SUM(J344*E344)/100</f>
        <v>0</v>
      </c>
      <c r="L344" s="111"/>
      <c r="M344" s="111"/>
      <c r="N344" s="111"/>
      <c r="O344" s="111"/>
      <c r="P344" s="111">
        <v>5</v>
      </c>
      <c r="Q344" s="104">
        <f>SUM(E344*P344)/100</f>
        <v>825</v>
      </c>
      <c r="R344" s="127">
        <f>SUM(I344+E344+M344+O344+G344+K344+Q344)*15%</f>
        <v>2598.75</v>
      </c>
      <c r="S344" s="215">
        <f>SUM(E344+I344+O344+G344+K344+M344+Q344+R344)</f>
        <v>19923.75</v>
      </c>
    </row>
    <row r="345" spans="1:19" ht="22.5">
      <c r="A345" s="232">
        <v>3</v>
      </c>
      <c r="B345" s="9" t="s">
        <v>49</v>
      </c>
      <c r="C345" s="89" t="s">
        <v>118</v>
      </c>
      <c r="D345" s="12">
        <v>1</v>
      </c>
      <c r="E345" s="120">
        <v>7072</v>
      </c>
      <c r="F345" s="111"/>
      <c r="G345" s="111">
        <f>SUM(F345*E345)</f>
        <v>0</v>
      </c>
      <c r="H345" s="111"/>
      <c r="I345" s="110">
        <f>(E345*H345)/100</f>
        <v>0</v>
      </c>
      <c r="J345" s="111">
        <v>10</v>
      </c>
      <c r="K345" s="104">
        <f>SUM(J345*E345)/100</f>
        <v>707.2</v>
      </c>
      <c r="L345" s="111"/>
      <c r="M345" s="111"/>
      <c r="N345" s="111"/>
      <c r="O345" s="111"/>
      <c r="P345" s="111"/>
      <c r="Q345" s="104">
        <f>SUM(E345*P345)/100</f>
        <v>0</v>
      </c>
      <c r="R345" s="127">
        <f>SUM(I345+E345+M345+O345+G345+K345+Q345)*15%</f>
        <v>1166.8799999999999</v>
      </c>
      <c r="S345" s="215">
        <f>SUM(E345+I345+O345+G345+K345+M345+Q345+R345)</f>
        <v>8946.08</v>
      </c>
    </row>
    <row r="346" spans="1:19" ht="22.5">
      <c r="A346" s="232">
        <v>4</v>
      </c>
      <c r="B346" s="9" t="s">
        <v>49</v>
      </c>
      <c r="C346" s="89" t="s">
        <v>85</v>
      </c>
      <c r="D346" s="12">
        <v>1</v>
      </c>
      <c r="E346" s="120">
        <v>6458</v>
      </c>
      <c r="F346" s="111"/>
      <c r="G346" s="111">
        <f>SUM(F346*E346)</f>
        <v>0</v>
      </c>
      <c r="H346" s="111"/>
      <c r="I346" s="110">
        <f>(E346*H346)/100</f>
        <v>0</v>
      </c>
      <c r="J346" s="111">
        <v>15</v>
      </c>
      <c r="K346" s="104">
        <f>SUM(J346*E346)/100</f>
        <v>968.7</v>
      </c>
      <c r="L346" s="111">
        <v>4</v>
      </c>
      <c r="M346" s="110">
        <f>SUM(E346*L346)/100</f>
        <v>258.32</v>
      </c>
      <c r="N346" s="111"/>
      <c r="O346" s="111"/>
      <c r="P346" s="111"/>
      <c r="Q346" s="104">
        <f>SUM(E346*P346)/100</f>
        <v>0</v>
      </c>
      <c r="R346" s="127">
        <f>SUM(I346+E346+M346+O346+G346+K346+Q346)*15%</f>
        <v>1152.753</v>
      </c>
      <c r="S346" s="215">
        <f>SUM(E346+I346+O346+G346+K346+M346+Q346+R346)</f>
        <v>8837.773</v>
      </c>
    </row>
    <row r="347" spans="1:19" ht="12.75">
      <c r="A347" s="205"/>
      <c r="B347" s="16" t="s">
        <v>17</v>
      </c>
      <c r="C347" s="17"/>
      <c r="D347" s="16">
        <f>SUM(D344:D346)</f>
        <v>3</v>
      </c>
      <c r="E347" s="103">
        <f>SUM(E344:E346)</f>
        <v>30030</v>
      </c>
      <c r="F347" s="103"/>
      <c r="G347" s="103">
        <f>SUM(G344:G346)</f>
        <v>0</v>
      </c>
      <c r="H347" s="103"/>
      <c r="I347" s="103">
        <f>SUM(I344:I346)</f>
        <v>0</v>
      </c>
      <c r="J347" s="103"/>
      <c r="K347" s="103">
        <f>SUM(K344:K346)</f>
        <v>1675.9</v>
      </c>
      <c r="L347" s="103"/>
      <c r="M347" s="103">
        <f>SUM(M344:M346)</f>
        <v>258.32</v>
      </c>
      <c r="N347" s="103"/>
      <c r="O347" s="103"/>
      <c r="P347" s="103"/>
      <c r="Q347" s="103">
        <f>SUM(Q344:Q346)</f>
        <v>825</v>
      </c>
      <c r="R347" s="108">
        <f>SUM(R344:R346)</f>
        <v>4918.383</v>
      </c>
      <c r="S347" s="208">
        <f>SUM(S344:S346)</f>
        <v>37707.603</v>
      </c>
    </row>
    <row r="348" spans="1:19" ht="12.75">
      <c r="A348" s="205"/>
      <c r="B348" s="171" t="s">
        <v>14</v>
      </c>
      <c r="C348" s="172"/>
      <c r="D348" s="171">
        <f>SUM(D347)</f>
        <v>3</v>
      </c>
      <c r="E348" s="164">
        <f>SUM(E347)</f>
        <v>30030</v>
      </c>
      <c r="F348" s="103"/>
      <c r="G348" s="103">
        <f>SUM(G347)</f>
        <v>0</v>
      </c>
      <c r="H348" s="103"/>
      <c r="I348" s="103">
        <f>SUM(I347)</f>
        <v>0</v>
      </c>
      <c r="J348" s="103"/>
      <c r="K348" s="103">
        <f>SUM(K347)</f>
        <v>1675.9</v>
      </c>
      <c r="L348" s="103"/>
      <c r="M348" s="103">
        <f>SUM(M347)</f>
        <v>258.32</v>
      </c>
      <c r="N348" s="103"/>
      <c r="O348" s="103"/>
      <c r="P348" s="103"/>
      <c r="Q348" s="103">
        <f>SUM(Q347)</f>
        <v>825</v>
      </c>
      <c r="R348" s="108">
        <f>SUM(R347)</f>
        <v>4918.383</v>
      </c>
      <c r="S348" s="208">
        <f>SUM(S347)</f>
        <v>37707.603</v>
      </c>
    </row>
    <row r="349" spans="1:19" ht="22.5">
      <c r="A349" s="219">
        <v>1</v>
      </c>
      <c r="B349" s="60" t="s">
        <v>119</v>
      </c>
      <c r="C349" s="60" t="s">
        <v>120</v>
      </c>
      <c r="D349" s="10">
        <v>1</v>
      </c>
      <c r="E349" s="104">
        <v>14800</v>
      </c>
      <c r="F349" s="104"/>
      <c r="G349" s="104">
        <f>SUM(F349*E349)</f>
        <v>0</v>
      </c>
      <c r="H349" s="104"/>
      <c r="I349" s="110">
        <f aca="true" t="shared" si="134" ref="I349:I357">(E349*H349)/100</f>
        <v>0</v>
      </c>
      <c r="J349" s="104"/>
      <c r="K349" s="104">
        <f>SUM(J349*E349)/100</f>
        <v>0</v>
      </c>
      <c r="L349" s="104">
        <v>12</v>
      </c>
      <c r="M349" s="104">
        <f>SUM(L349*E349)/100</f>
        <v>1776</v>
      </c>
      <c r="N349" s="104"/>
      <c r="O349" s="104"/>
      <c r="P349" s="104">
        <v>5</v>
      </c>
      <c r="Q349" s="104">
        <f>SUM(E349*P349)/100</f>
        <v>740</v>
      </c>
      <c r="R349" s="127">
        <f>SUM(I349+E349+M349+O349+G349+K349+Q349)*15%</f>
        <v>2597.4</v>
      </c>
      <c r="S349" s="215">
        <f>SUM(E349+I349+O349+G349+K349+M349+Q349+R349)</f>
        <v>19913.4</v>
      </c>
    </row>
    <row r="350" spans="1:19" ht="22.5">
      <c r="A350" s="219">
        <v>2</v>
      </c>
      <c r="B350" s="60" t="s">
        <v>119</v>
      </c>
      <c r="C350" s="60" t="s">
        <v>120</v>
      </c>
      <c r="D350" s="10">
        <v>1</v>
      </c>
      <c r="E350" s="104">
        <v>14800</v>
      </c>
      <c r="F350" s="104"/>
      <c r="G350" s="104">
        <f>SUM(F350*E350)</f>
        <v>0</v>
      </c>
      <c r="H350" s="104"/>
      <c r="I350" s="110">
        <f t="shared" si="134"/>
        <v>0</v>
      </c>
      <c r="J350" s="104"/>
      <c r="K350" s="104"/>
      <c r="L350" s="104">
        <v>12</v>
      </c>
      <c r="M350" s="104">
        <f>SUM(L350*E350)/100</f>
        <v>1776</v>
      </c>
      <c r="N350" s="104"/>
      <c r="O350" s="104"/>
      <c r="P350" s="104">
        <v>5</v>
      </c>
      <c r="Q350" s="104">
        <f>SUM(E350*P350)/100</f>
        <v>740</v>
      </c>
      <c r="R350" s="127">
        <f>SUM(I350+E350+M350+O350+G350+K350+Q350)*15%</f>
        <v>2597.4</v>
      </c>
      <c r="S350" s="215">
        <f>SUM(E350+I350+O350+G350+K350+M350+Q350+R350)</f>
        <v>19913.4</v>
      </c>
    </row>
    <row r="351" spans="1:19" ht="22.5">
      <c r="A351" s="205">
        <v>3</v>
      </c>
      <c r="B351" s="60" t="s">
        <v>119</v>
      </c>
      <c r="C351" s="6" t="s">
        <v>74</v>
      </c>
      <c r="D351" s="6">
        <v>1</v>
      </c>
      <c r="E351" s="110">
        <v>9600</v>
      </c>
      <c r="F351" s="110"/>
      <c r="G351" s="110">
        <f>SUM(F351*E351)</f>
        <v>0</v>
      </c>
      <c r="H351" s="110">
        <v>30</v>
      </c>
      <c r="I351" s="110">
        <f t="shared" si="134"/>
        <v>2880</v>
      </c>
      <c r="J351" s="110">
        <v>15</v>
      </c>
      <c r="K351" s="104">
        <f>SUM(J351*E351)/100</f>
        <v>1440</v>
      </c>
      <c r="L351" s="110">
        <v>12</v>
      </c>
      <c r="M351" s="104">
        <f>SUM(L351*E351)/100</f>
        <v>1152</v>
      </c>
      <c r="N351" s="111"/>
      <c r="O351" s="111"/>
      <c r="P351" s="102">
        <v>5</v>
      </c>
      <c r="Q351" s="104">
        <f>SUM(E351*P351)/100</f>
        <v>480</v>
      </c>
      <c r="R351" s="127">
        <f>SUM(I351+E351+M351+O351+G351+K351+Q351)*15%</f>
        <v>2332.7999999999997</v>
      </c>
      <c r="S351" s="215">
        <f>SUM(E351+I351+O351+G351+K351+M351+Q351+R351)</f>
        <v>17884.8</v>
      </c>
    </row>
    <row r="352" spans="1:19" ht="22.5">
      <c r="A352" s="205">
        <v>4</v>
      </c>
      <c r="B352" s="60" t="s">
        <v>119</v>
      </c>
      <c r="C352" s="6" t="s">
        <v>74</v>
      </c>
      <c r="D352" s="6">
        <v>1</v>
      </c>
      <c r="E352" s="110">
        <v>9600</v>
      </c>
      <c r="F352" s="110"/>
      <c r="G352" s="110">
        <f>SUM(F352*E352)</f>
        <v>0</v>
      </c>
      <c r="H352" s="110"/>
      <c r="I352" s="110">
        <f t="shared" si="134"/>
        <v>0</v>
      </c>
      <c r="J352" s="110"/>
      <c r="K352" s="104">
        <f>SUM(J352*E352)/100</f>
        <v>0</v>
      </c>
      <c r="L352" s="110">
        <v>12</v>
      </c>
      <c r="M352" s="104">
        <f>SUM(L352*E352)/100</f>
        <v>1152</v>
      </c>
      <c r="N352" s="111"/>
      <c r="O352" s="111"/>
      <c r="P352" s="102">
        <v>5</v>
      </c>
      <c r="Q352" s="104">
        <f>SUM(E352*P352)/100</f>
        <v>480</v>
      </c>
      <c r="R352" s="127">
        <f>SUM(I352+E352+M352+O352+G352+K352+Q352)*15%</f>
        <v>1684.8</v>
      </c>
      <c r="S352" s="215">
        <f>SUM(E352+I352+O352+G352+K352+M352+Q352+R352)</f>
        <v>12916.8</v>
      </c>
    </row>
    <row r="353" spans="1:19" ht="12.75">
      <c r="A353" s="205"/>
      <c r="B353" s="171" t="s">
        <v>13</v>
      </c>
      <c r="C353" s="154"/>
      <c r="D353" s="171">
        <f>SUM(D349:D352)</f>
        <v>4</v>
      </c>
      <c r="E353" s="164">
        <f>SUM(E349:E352)</f>
        <v>48800</v>
      </c>
      <c r="F353" s="103"/>
      <c r="G353" s="103">
        <f>SUM(G349:G352)</f>
        <v>0</v>
      </c>
      <c r="H353" s="103"/>
      <c r="I353" s="103">
        <f>SUM(I349:I352)</f>
        <v>2880</v>
      </c>
      <c r="J353" s="103"/>
      <c r="K353" s="103">
        <f>SUM(K349:K352)</f>
        <v>1440</v>
      </c>
      <c r="L353" s="103"/>
      <c r="M353" s="103">
        <f>SUM(M349:M352)</f>
        <v>5856</v>
      </c>
      <c r="N353" s="103"/>
      <c r="O353" s="103"/>
      <c r="P353" s="103"/>
      <c r="Q353" s="103">
        <f>SUM(Q349:Q352)</f>
        <v>2440</v>
      </c>
      <c r="R353" s="108">
        <f>SUM(R349:R352)</f>
        <v>9212.4</v>
      </c>
      <c r="S353" s="217">
        <f>SUM(S349:S352)</f>
        <v>70628.40000000001</v>
      </c>
    </row>
    <row r="354" spans="1:19" ht="22.5">
      <c r="A354" s="219">
        <v>1</v>
      </c>
      <c r="B354" s="60" t="s">
        <v>121</v>
      </c>
      <c r="C354" s="60" t="s">
        <v>77</v>
      </c>
      <c r="D354" s="10">
        <v>1</v>
      </c>
      <c r="E354" s="104">
        <v>14800</v>
      </c>
      <c r="F354" s="104"/>
      <c r="G354" s="104">
        <f>SUM(F354*E354)</f>
        <v>0</v>
      </c>
      <c r="H354" s="104"/>
      <c r="I354" s="110">
        <f t="shared" si="134"/>
        <v>0</v>
      </c>
      <c r="J354" s="104">
        <v>15</v>
      </c>
      <c r="K354" s="104">
        <f>SUM(J354*E354)/100</f>
        <v>2220</v>
      </c>
      <c r="L354" s="104">
        <v>8</v>
      </c>
      <c r="M354" s="104">
        <f>SUM(L354*E354)/100</f>
        <v>1184</v>
      </c>
      <c r="N354" s="104"/>
      <c r="O354" s="104"/>
      <c r="P354" s="104">
        <v>5</v>
      </c>
      <c r="Q354" s="104">
        <f>SUM(E354*P354)/100</f>
        <v>740</v>
      </c>
      <c r="R354" s="127">
        <f>SUM(I354+E354+M354+O354+G354+K354+Q354)*15%</f>
        <v>2841.6</v>
      </c>
      <c r="S354" s="215">
        <f>SUM(E354+I354+O354+G354+K354+M354+Q354+R354)</f>
        <v>21785.6</v>
      </c>
    </row>
    <row r="355" spans="1:19" ht="22.5">
      <c r="A355" s="205">
        <v>2</v>
      </c>
      <c r="B355" s="60" t="s">
        <v>121</v>
      </c>
      <c r="C355" s="60" t="s">
        <v>77</v>
      </c>
      <c r="D355" s="5">
        <v>1</v>
      </c>
      <c r="E355" s="110">
        <v>14800</v>
      </c>
      <c r="F355" s="110"/>
      <c r="G355" s="110">
        <f>SUM(F355*E355)</f>
        <v>0</v>
      </c>
      <c r="H355" s="110"/>
      <c r="I355" s="110">
        <f t="shared" si="134"/>
        <v>0</v>
      </c>
      <c r="J355" s="110"/>
      <c r="K355" s="104">
        <f>SUM(J355*E355)/100</f>
        <v>0</v>
      </c>
      <c r="L355" s="110">
        <v>8</v>
      </c>
      <c r="M355" s="104">
        <f>SUM(L355*E355)/100</f>
        <v>1184</v>
      </c>
      <c r="N355" s="111"/>
      <c r="O355" s="111"/>
      <c r="P355" s="102">
        <v>5</v>
      </c>
      <c r="Q355" s="104">
        <f>SUM(E355*P355)/100</f>
        <v>740</v>
      </c>
      <c r="R355" s="127">
        <f>SUM(I355+E355+M355+O355+G355+K355+Q355)*15%</f>
        <v>2508.6</v>
      </c>
      <c r="S355" s="215">
        <f>SUM(E355+I355+O355+G355+K355+M355+Q355+R355)</f>
        <v>19232.6</v>
      </c>
    </row>
    <row r="356" spans="1:19" ht="22.5">
      <c r="A356" s="205">
        <v>3</v>
      </c>
      <c r="B356" s="60" t="s">
        <v>121</v>
      </c>
      <c r="C356" s="5" t="s">
        <v>74</v>
      </c>
      <c r="D356" s="5">
        <v>1</v>
      </c>
      <c r="E356" s="110">
        <v>9600</v>
      </c>
      <c r="F356" s="110"/>
      <c r="G356" s="110">
        <f>SUM(F356*E356)</f>
        <v>0</v>
      </c>
      <c r="H356" s="110">
        <v>20</v>
      </c>
      <c r="I356" s="110">
        <f t="shared" si="134"/>
        <v>1920</v>
      </c>
      <c r="J356" s="110">
        <v>15</v>
      </c>
      <c r="K356" s="104">
        <f>SUM(J356*E356)/100</f>
        <v>1440</v>
      </c>
      <c r="L356" s="110">
        <v>8</v>
      </c>
      <c r="M356" s="104">
        <f>SUM(L356*E356)/100</f>
        <v>768</v>
      </c>
      <c r="N356" s="110"/>
      <c r="O356" s="110"/>
      <c r="P356" s="110">
        <v>5</v>
      </c>
      <c r="Q356" s="104">
        <f>SUM(E356*P356)/100</f>
        <v>480</v>
      </c>
      <c r="R356" s="127">
        <f>SUM(I356+E356+M356+O356+G356+K356+Q356)*15%</f>
        <v>2131.2</v>
      </c>
      <c r="S356" s="215">
        <f>SUM(E356+I356+O356+G356+K356+M356+Q356+R356)</f>
        <v>16339.2</v>
      </c>
    </row>
    <row r="357" spans="1:19" ht="22.5">
      <c r="A357" s="205">
        <v>4</v>
      </c>
      <c r="B357" s="60" t="s">
        <v>121</v>
      </c>
      <c r="C357" s="5" t="s">
        <v>74</v>
      </c>
      <c r="D357" s="5">
        <v>1</v>
      </c>
      <c r="E357" s="110">
        <v>9600</v>
      </c>
      <c r="F357" s="110"/>
      <c r="G357" s="110">
        <f>SUM(F357*E357)</f>
        <v>0</v>
      </c>
      <c r="H357" s="110">
        <v>20</v>
      </c>
      <c r="I357" s="110">
        <f t="shared" si="134"/>
        <v>1920</v>
      </c>
      <c r="J357" s="110">
        <v>15</v>
      </c>
      <c r="K357" s="104">
        <f>SUM(J357*E357)/100</f>
        <v>1440</v>
      </c>
      <c r="L357" s="110">
        <v>8</v>
      </c>
      <c r="M357" s="104">
        <f>SUM(L357*E357)/100</f>
        <v>768</v>
      </c>
      <c r="N357" s="111"/>
      <c r="O357" s="111"/>
      <c r="P357" s="102">
        <v>5</v>
      </c>
      <c r="Q357" s="104">
        <f>SUM(E357*P357)/100</f>
        <v>480</v>
      </c>
      <c r="R357" s="127">
        <f>SUM(I357+E357+M357+O357+G357+K357+Q357)*15%</f>
        <v>2131.2</v>
      </c>
      <c r="S357" s="215">
        <f>SUM(E357+I357+O357+G357+K357+M357+Q357+R357)</f>
        <v>16339.2</v>
      </c>
    </row>
    <row r="358" spans="1:19" s="173" customFormat="1" ht="12.75">
      <c r="A358" s="233"/>
      <c r="B358" s="171" t="s">
        <v>13</v>
      </c>
      <c r="C358" s="153"/>
      <c r="D358" s="171">
        <f>SUM(D354:D357)</f>
        <v>4</v>
      </c>
      <c r="E358" s="164">
        <f>SUM(E354:E357)</f>
        <v>48800</v>
      </c>
      <c r="F358" s="164"/>
      <c r="G358" s="164">
        <f>SUM(G354:G357)</f>
        <v>0</v>
      </c>
      <c r="H358" s="164"/>
      <c r="I358" s="164">
        <f>SUM(I354:I357)</f>
        <v>3840</v>
      </c>
      <c r="J358" s="164"/>
      <c r="K358" s="164">
        <f>SUM(K354:K357)</f>
        <v>5100</v>
      </c>
      <c r="L358" s="164"/>
      <c r="M358" s="164">
        <f>SUM(M354:M357)</f>
        <v>3904</v>
      </c>
      <c r="N358" s="164"/>
      <c r="O358" s="164"/>
      <c r="P358" s="164"/>
      <c r="Q358" s="164">
        <f>SUM(Q354:Q357)</f>
        <v>2440</v>
      </c>
      <c r="R358" s="157">
        <f>SUM(R354:R357)</f>
        <v>9612.599999999999</v>
      </c>
      <c r="S358" s="211">
        <f>SUM(S354:S357)</f>
        <v>73696.59999999999</v>
      </c>
    </row>
    <row r="359" spans="1:19" ht="12.75">
      <c r="A359" s="234">
        <v>1</v>
      </c>
      <c r="B359" s="50" t="s">
        <v>18</v>
      </c>
      <c r="C359" s="90" t="s">
        <v>235</v>
      </c>
      <c r="D359" s="49">
        <v>1</v>
      </c>
      <c r="E359" s="121">
        <v>14800</v>
      </c>
      <c r="F359" s="121"/>
      <c r="G359" s="121">
        <f>SUM(F359*E359)</f>
        <v>0</v>
      </c>
      <c r="H359" s="121">
        <v>20</v>
      </c>
      <c r="I359" s="110">
        <f aca="true" t="shared" si="135" ref="I359:I374">(E359*H359)/100</f>
        <v>2960</v>
      </c>
      <c r="J359" s="121">
        <v>15</v>
      </c>
      <c r="K359" s="121">
        <f>SUM(J359*E359)/100</f>
        <v>2220</v>
      </c>
      <c r="L359" s="121">
        <v>12</v>
      </c>
      <c r="M359" s="121">
        <f>SUM(L359*E359)/100</f>
        <v>1776</v>
      </c>
      <c r="N359" s="121"/>
      <c r="O359" s="121"/>
      <c r="P359" s="121">
        <v>5</v>
      </c>
      <c r="Q359" s="121">
        <f>SUM(E359*P359)/100</f>
        <v>740</v>
      </c>
      <c r="R359" s="127">
        <f>SUM(I359+E359+M359+O359+G359+K359+Q359)*15%</f>
        <v>3374.4</v>
      </c>
      <c r="S359" s="215">
        <f>SUM(E359+I359+O359+G359+K359+M359+Q359+R359)</f>
        <v>25870.4</v>
      </c>
    </row>
    <row r="360" spans="1:19" ht="12.75">
      <c r="A360" s="224">
        <v>2</v>
      </c>
      <c r="B360" s="50" t="s">
        <v>18</v>
      </c>
      <c r="C360" s="5" t="s">
        <v>74</v>
      </c>
      <c r="D360" s="7">
        <v>1</v>
      </c>
      <c r="E360" s="111">
        <v>9600</v>
      </c>
      <c r="F360" s="121"/>
      <c r="G360" s="111">
        <f>SUM(F360*E360)</f>
        <v>0</v>
      </c>
      <c r="H360" s="110">
        <v>20</v>
      </c>
      <c r="I360" s="110">
        <f t="shared" si="135"/>
        <v>1920</v>
      </c>
      <c r="J360" s="111">
        <v>15</v>
      </c>
      <c r="K360" s="111">
        <f>SUM(J360*E360)/100</f>
        <v>1440</v>
      </c>
      <c r="L360" s="111">
        <v>12</v>
      </c>
      <c r="M360" s="111">
        <f>SUM(L360*E360)/100</f>
        <v>1152</v>
      </c>
      <c r="N360" s="111"/>
      <c r="O360" s="111"/>
      <c r="P360" s="111">
        <v>5</v>
      </c>
      <c r="Q360" s="111">
        <f>SUM(P360*E360)/100</f>
        <v>480</v>
      </c>
      <c r="R360" s="127">
        <f>SUM(I360+E360+M360+O360+G360+K360+Q360)*15%</f>
        <v>2188.7999999999997</v>
      </c>
      <c r="S360" s="215">
        <f>SUM(E360+I360+O360+G360+K360+M360+Q360+R360)</f>
        <v>16780.8</v>
      </c>
    </row>
    <row r="361" spans="1:19" s="173" customFormat="1" ht="12.75">
      <c r="A361" s="234"/>
      <c r="B361" s="171" t="s">
        <v>13</v>
      </c>
      <c r="C361" s="171"/>
      <c r="D361" s="171">
        <f>SUM(D359:D360)</f>
        <v>2</v>
      </c>
      <c r="E361" s="164">
        <f>SUM(E359:E360)</f>
        <v>24400</v>
      </c>
      <c r="F361" s="164"/>
      <c r="G361" s="164">
        <f>SUM(G359:G360)</f>
        <v>0</v>
      </c>
      <c r="H361" s="164"/>
      <c r="I361" s="164">
        <f>SUM(I359:I360)</f>
        <v>4880</v>
      </c>
      <c r="J361" s="164"/>
      <c r="K361" s="164">
        <f>SUM(K359:K360)</f>
        <v>3660</v>
      </c>
      <c r="L361" s="164"/>
      <c r="M361" s="164">
        <f>SUM(M359:M360)</f>
        <v>2928</v>
      </c>
      <c r="N361" s="164"/>
      <c r="O361" s="164"/>
      <c r="P361" s="164"/>
      <c r="Q361" s="164">
        <f>SUM(Q359:Q360)</f>
        <v>1220</v>
      </c>
      <c r="R361" s="157">
        <f>SUM(R359:R360)</f>
        <v>5563.2</v>
      </c>
      <c r="S361" s="211">
        <f>SUM(S359:S360)</f>
        <v>42651.2</v>
      </c>
    </row>
    <row r="362" spans="1:19" ht="33.75">
      <c r="A362" s="219">
        <v>1</v>
      </c>
      <c r="B362" s="60" t="s">
        <v>50</v>
      </c>
      <c r="C362" s="60" t="s">
        <v>122</v>
      </c>
      <c r="D362" s="10">
        <v>1</v>
      </c>
      <c r="E362" s="104">
        <v>16500</v>
      </c>
      <c r="F362" s="104"/>
      <c r="G362" s="104"/>
      <c r="H362" s="104"/>
      <c r="I362" s="110">
        <f t="shared" si="135"/>
        <v>0</v>
      </c>
      <c r="J362" s="104">
        <v>15</v>
      </c>
      <c r="K362" s="104">
        <f>SUM(J362*E362)/100</f>
        <v>2475</v>
      </c>
      <c r="L362" s="104">
        <v>12</v>
      </c>
      <c r="M362" s="104">
        <f>SUM(L362*E362)/100</f>
        <v>1980</v>
      </c>
      <c r="N362" s="104"/>
      <c r="O362" s="104"/>
      <c r="P362" s="104">
        <v>5</v>
      </c>
      <c r="Q362" s="104">
        <f>SUM(E362*P362)/100</f>
        <v>825</v>
      </c>
      <c r="R362" s="127">
        <f>SUM(I362+E362+M362+O362+G362+K362+Q362)*15%</f>
        <v>3267</v>
      </c>
      <c r="S362" s="215">
        <f>SUM(E362+I362+O362+G362+K362+M362+Q362+R362)</f>
        <v>25047</v>
      </c>
    </row>
    <row r="363" spans="1:19" ht="22.5">
      <c r="A363" s="219">
        <v>2</v>
      </c>
      <c r="B363" s="60" t="s">
        <v>50</v>
      </c>
      <c r="C363" s="60" t="s">
        <v>123</v>
      </c>
      <c r="D363" s="10">
        <v>0.5</v>
      </c>
      <c r="E363" s="104">
        <v>7400</v>
      </c>
      <c r="F363" s="104"/>
      <c r="G363" s="104">
        <f>SUM(F363*E363)</f>
        <v>0</v>
      </c>
      <c r="H363" s="104"/>
      <c r="I363" s="110">
        <f t="shared" si="135"/>
        <v>0</v>
      </c>
      <c r="J363" s="104"/>
      <c r="K363" s="104"/>
      <c r="L363" s="104">
        <v>12</v>
      </c>
      <c r="M363" s="104">
        <f>SUM(L363*E363)/100</f>
        <v>888</v>
      </c>
      <c r="N363" s="104"/>
      <c r="O363" s="104"/>
      <c r="P363" s="104">
        <v>5</v>
      </c>
      <c r="Q363" s="104">
        <f>SUM(E363*P363)/100</f>
        <v>370</v>
      </c>
      <c r="R363" s="127">
        <f>SUM(I363+E363+M363+O363+G363+K363+Q363)*15%</f>
        <v>1298.7</v>
      </c>
      <c r="S363" s="215">
        <f>SUM(E363+I363+O363+G363+K363+M363+Q363+R363)</f>
        <v>9956.7</v>
      </c>
    </row>
    <row r="364" spans="1:19" ht="12.75">
      <c r="A364" s="207"/>
      <c r="B364" s="16" t="s">
        <v>13</v>
      </c>
      <c r="C364" s="21"/>
      <c r="D364" s="16">
        <f>SUM(D362:D363)</f>
        <v>1.5</v>
      </c>
      <c r="E364" s="103">
        <f>SUM(E362:E363)</f>
        <v>23900</v>
      </c>
      <c r="F364" s="103"/>
      <c r="G364" s="103">
        <f>SUM(G362:G363)</f>
        <v>0</v>
      </c>
      <c r="H364" s="103"/>
      <c r="I364" s="103">
        <f>SUM(I362:I363)</f>
        <v>0</v>
      </c>
      <c r="J364" s="103"/>
      <c r="K364" s="103">
        <f>SUM(K362:K363)</f>
        <v>2475</v>
      </c>
      <c r="L364" s="103"/>
      <c r="M364" s="103">
        <f>SUM(M362:M363)</f>
        <v>2868</v>
      </c>
      <c r="N364" s="103"/>
      <c r="O364" s="103"/>
      <c r="P364" s="103"/>
      <c r="Q364" s="103">
        <f>SUM(Q362:Q363)</f>
        <v>1195</v>
      </c>
      <c r="R364" s="108">
        <f>SUM(R362:R363)</f>
        <v>4565.7</v>
      </c>
      <c r="S364" s="223">
        <f>SUM(S362:S363)</f>
        <v>35003.7</v>
      </c>
    </row>
    <row r="365" spans="1:19" ht="22.5">
      <c r="A365" s="205">
        <v>3</v>
      </c>
      <c r="B365" s="60" t="s">
        <v>50</v>
      </c>
      <c r="C365" s="6" t="s">
        <v>78</v>
      </c>
      <c r="D365" s="6">
        <v>1</v>
      </c>
      <c r="E365" s="110">
        <v>9600</v>
      </c>
      <c r="F365" s="110"/>
      <c r="G365" s="110">
        <f aca="true" t="shared" si="136" ref="G365:G374">SUM(F365*E365)</f>
        <v>0</v>
      </c>
      <c r="H365" s="110">
        <v>30</v>
      </c>
      <c r="I365" s="110">
        <f t="shared" si="135"/>
        <v>2880</v>
      </c>
      <c r="J365" s="110">
        <v>15</v>
      </c>
      <c r="K365" s="104">
        <f aca="true" t="shared" si="137" ref="K365:K374">SUM(J365*E365)/100</f>
        <v>1440</v>
      </c>
      <c r="L365" s="104">
        <v>12</v>
      </c>
      <c r="M365" s="104">
        <f aca="true" t="shared" si="138" ref="M365:M374">SUM(L365*E365)/100</f>
        <v>1152</v>
      </c>
      <c r="N365" s="111"/>
      <c r="O365" s="111"/>
      <c r="P365" s="111">
        <v>5</v>
      </c>
      <c r="Q365" s="104">
        <f aca="true" t="shared" si="139" ref="Q365:Q374">SUM(E365*P365)/100</f>
        <v>480</v>
      </c>
      <c r="R365" s="127">
        <f aca="true" t="shared" si="140" ref="R365:R377">SUM(I365+E365+M365+O365+G365+K365+Q365)*15%</f>
        <v>2332.7999999999997</v>
      </c>
      <c r="S365" s="215">
        <f aca="true" t="shared" si="141" ref="S365:S377">SUM(E365+I365+O365+G365+K365+M365+Q365+R365)</f>
        <v>17884.8</v>
      </c>
    </row>
    <row r="366" spans="1:19" ht="22.5">
      <c r="A366" s="205">
        <v>4</v>
      </c>
      <c r="B366" s="60" t="s">
        <v>50</v>
      </c>
      <c r="C366" s="6" t="s">
        <v>78</v>
      </c>
      <c r="D366" s="6">
        <v>1</v>
      </c>
      <c r="E366" s="110">
        <v>9600</v>
      </c>
      <c r="F366" s="110"/>
      <c r="G366" s="110">
        <f t="shared" si="136"/>
        <v>0</v>
      </c>
      <c r="H366" s="110">
        <v>30</v>
      </c>
      <c r="I366" s="110">
        <f t="shared" si="135"/>
        <v>2880</v>
      </c>
      <c r="J366" s="110">
        <v>15</v>
      </c>
      <c r="K366" s="104">
        <f t="shared" si="137"/>
        <v>1440</v>
      </c>
      <c r="L366" s="104">
        <v>12</v>
      </c>
      <c r="M366" s="104">
        <f t="shared" si="138"/>
        <v>1152</v>
      </c>
      <c r="N366" s="111"/>
      <c r="O366" s="111"/>
      <c r="P366" s="111">
        <v>5</v>
      </c>
      <c r="Q366" s="104">
        <f t="shared" si="139"/>
        <v>480</v>
      </c>
      <c r="R366" s="127">
        <f t="shared" si="140"/>
        <v>2332.7999999999997</v>
      </c>
      <c r="S366" s="215">
        <f t="shared" si="141"/>
        <v>17884.8</v>
      </c>
    </row>
    <row r="367" spans="1:19" ht="22.5">
      <c r="A367" s="234">
        <v>5</v>
      </c>
      <c r="B367" s="60" t="s">
        <v>50</v>
      </c>
      <c r="C367" s="91" t="s">
        <v>124</v>
      </c>
      <c r="D367" s="50">
        <v>1</v>
      </c>
      <c r="E367" s="110">
        <v>9600</v>
      </c>
      <c r="F367" s="121"/>
      <c r="G367" s="121">
        <f t="shared" si="136"/>
        <v>0</v>
      </c>
      <c r="H367" s="121">
        <v>20</v>
      </c>
      <c r="I367" s="110">
        <f t="shared" si="135"/>
        <v>1920</v>
      </c>
      <c r="J367" s="121">
        <v>15</v>
      </c>
      <c r="K367" s="104">
        <f t="shared" si="137"/>
        <v>1440</v>
      </c>
      <c r="L367" s="104">
        <v>12</v>
      </c>
      <c r="M367" s="104">
        <f t="shared" si="138"/>
        <v>1152</v>
      </c>
      <c r="N367" s="121"/>
      <c r="O367" s="121"/>
      <c r="P367" s="111">
        <v>5</v>
      </c>
      <c r="Q367" s="104">
        <f t="shared" si="139"/>
        <v>480</v>
      </c>
      <c r="R367" s="127">
        <f t="shared" si="140"/>
        <v>2188.7999999999997</v>
      </c>
      <c r="S367" s="215">
        <f t="shared" si="141"/>
        <v>16780.8</v>
      </c>
    </row>
    <row r="368" spans="1:19" ht="22.5">
      <c r="A368" s="205">
        <v>6</v>
      </c>
      <c r="B368" s="60" t="s">
        <v>50</v>
      </c>
      <c r="C368" s="6" t="s">
        <v>78</v>
      </c>
      <c r="D368" s="6">
        <v>1</v>
      </c>
      <c r="E368" s="110">
        <v>9600</v>
      </c>
      <c r="F368" s="110"/>
      <c r="G368" s="110">
        <f t="shared" si="136"/>
        <v>0</v>
      </c>
      <c r="H368" s="110">
        <v>30</v>
      </c>
      <c r="I368" s="110">
        <f t="shared" si="135"/>
        <v>2880</v>
      </c>
      <c r="J368" s="110">
        <v>15</v>
      </c>
      <c r="K368" s="104">
        <f t="shared" si="137"/>
        <v>1440</v>
      </c>
      <c r="L368" s="104">
        <v>12</v>
      </c>
      <c r="M368" s="104">
        <f t="shared" si="138"/>
        <v>1152</v>
      </c>
      <c r="N368" s="111"/>
      <c r="O368" s="111"/>
      <c r="P368" s="111">
        <v>5</v>
      </c>
      <c r="Q368" s="104">
        <f t="shared" si="139"/>
        <v>480</v>
      </c>
      <c r="R368" s="127">
        <f t="shared" si="140"/>
        <v>2332.7999999999997</v>
      </c>
      <c r="S368" s="215">
        <f t="shared" si="141"/>
        <v>17884.8</v>
      </c>
    </row>
    <row r="369" spans="1:19" ht="22.5">
      <c r="A369" s="205">
        <v>7</v>
      </c>
      <c r="B369" s="60" t="s">
        <v>50</v>
      </c>
      <c r="C369" s="6" t="s">
        <v>78</v>
      </c>
      <c r="D369" s="6">
        <v>1</v>
      </c>
      <c r="E369" s="110">
        <v>9600</v>
      </c>
      <c r="F369" s="110"/>
      <c r="G369" s="110">
        <f t="shared" si="136"/>
        <v>0</v>
      </c>
      <c r="H369" s="110">
        <v>30</v>
      </c>
      <c r="I369" s="110">
        <f t="shared" si="135"/>
        <v>2880</v>
      </c>
      <c r="J369" s="110">
        <v>15</v>
      </c>
      <c r="K369" s="104">
        <f t="shared" si="137"/>
        <v>1440</v>
      </c>
      <c r="L369" s="104">
        <v>12</v>
      </c>
      <c r="M369" s="104">
        <f t="shared" si="138"/>
        <v>1152</v>
      </c>
      <c r="N369" s="111"/>
      <c r="O369" s="111"/>
      <c r="P369" s="111">
        <v>5</v>
      </c>
      <c r="Q369" s="104">
        <f t="shared" si="139"/>
        <v>480</v>
      </c>
      <c r="R369" s="127">
        <f t="shared" si="140"/>
        <v>2332.7999999999997</v>
      </c>
      <c r="S369" s="215">
        <f t="shared" si="141"/>
        <v>17884.8</v>
      </c>
    </row>
    <row r="370" spans="1:19" ht="22.5">
      <c r="A370" s="205">
        <v>8</v>
      </c>
      <c r="B370" s="60" t="s">
        <v>50</v>
      </c>
      <c r="C370" s="6" t="s">
        <v>78</v>
      </c>
      <c r="D370" s="6">
        <v>1</v>
      </c>
      <c r="E370" s="110">
        <v>9600</v>
      </c>
      <c r="F370" s="110"/>
      <c r="G370" s="110">
        <f t="shared" si="136"/>
        <v>0</v>
      </c>
      <c r="H370" s="110">
        <v>30</v>
      </c>
      <c r="I370" s="110">
        <f t="shared" si="135"/>
        <v>2880</v>
      </c>
      <c r="J370" s="110">
        <v>15</v>
      </c>
      <c r="K370" s="104">
        <f t="shared" si="137"/>
        <v>1440</v>
      </c>
      <c r="L370" s="104">
        <v>12</v>
      </c>
      <c r="M370" s="104">
        <f t="shared" si="138"/>
        <v>1152</v>
      </c>
      <c r="N370" s="111"/>
      <c r="O370" s="111"/>
      <c r="P370" s="111">
        <v>5</v>
      </c>
      <c r="Q370" s="104">
        <f t="shared" si="139"/>
        <v>480</v>
      </c>
      <c r="R370" s="127">
        <f t="shared" si="140"/>
        <v>2332.7999999999997</v>
      </c>
      <c r="S370" s="215">
        <f t="shared" si="141"/>
        <v>17884.8</v>
      </c>
    </row>
    <row r="371" spans="1:19" ht="22.5">
      <c r="A371" s="205">
        <v>9</v>
      </c>
      <c r="B371" s="60" t="s">
        <v>50</v>
      </c>
      <c r="C371" s="6" t="s">
        <v>78</v>
      </c>
      <c r="D371" s="6">
        <v>1</v>
      </c>
      <c r="E371" s="110">
        <v>9600</v>
      </c>
      <c r="F371" s="110"/>
      <c r="G371" s="110">
        <f t="shared" si="136"/>
        <v>0</v>
      </c>
      <c r="H371" s="110">
        <v>30</v>
      </c>
      <c r="I371" s="110">
        <f t="shared" si="135"/>
        <v>2880</v>
      </c>
      <c r="J371" s="110">
        <v>15</v>
      </c>
      <c r="K371" s="104">
        <f t="shared" si="137"/>
        <v>1440</v>
      </c>
      <c r="L371" s="104">
        <v>12</v>
      </c>
      <c r="M371" s="104">
        <f t="shared" si="138"/>
        <v>1152</v>
      </c>
      <c r="N371" s="111"/>
      <c r="O371" s="111"/>
      <c r="P371" s="111">
        <v>5</v>
      </c>
      <c r="Q371" s="104">
        <f t="shared" si="139"/>
        <v>480</v>
      </c>
      <c r="R371" s="127">
        <f t="shared" si="140"/>
        <v>2332.7999999999997</v>
      </c>
      <c r="S371" s="215">
        <f t="shared" si="141"/>
        <v>17884.8</v>
      </c>
    </row>
    <row r="372" spans="1:19" ht="22.5">
      <c r="A372" s="205">
        <v>10</v>
      </c>
      <c r="B372" s="60" t="s">
        <v>50</v>
      </c>
      <c r="C372" s="6" t="s">
        <v>78</v>
      </c>
      <c r="D372" s="6">
        <v>1</v>
      </c>
      <c r="E372" s="110">
        <v>9600</v>
      </c>
      <c r="F372" s="110"/>
      <c r="G372" s="110">
        <f t="shared" si="136"/>
        <v>0</v>
      </c>
      <c r="H372" s="110">
        <v>30</v>
      </c>
      <c r="I372" s="110">
        <f t="shared" si="135"/>
        <v>2880</v>
      </c>
      <c r="J372" s="110">
        <v>15</v>
      </c>
      <c r="K372" s="104">
        <f t="shared" si="137"/>
        <v>1440</v>
      </c>
      <c r="L372" s="104">
        <v>12</v>
      </c>
      <c r="M372" s="104">
        <f t="shared" si="138"/>
        <v>1152</v>
      </c>
      <c r="N372" s="111"/>
      <c r="O372" s="111"/>
      <c r="P372" s="111">
        <v>5</v>
      </c>
      <c r="Q372" s="104">
        <f t="shared" si="139"/>
        <v>480</v>
      </c>
      <c r="R372" s="127">
        <f t="shared" si="140"/>
        <v>2332.7999999999997</v>
      </c>
      <c r="S372" s="215">
        <f t="shared" si="141"/>
        <v>17884.8</v>
      </c>
    </row>
    <row r="373" spans="1:19" ht="22.5">
      <c r="A373" s="205">
        <v>11</v>
      </c>
      <c r="B373" s="60" t="s">
        <v>50</v>
      </c>
      <c r="C373" s="6" t="s">
        <v>78</v>
      </c>
      <c r="D373" s="6">
        <v>1</v>
      </c>
      <c r="E373" s="110">
        <v>9600</v>
      </c>
      <c r="F373" s="110"/>
      <c r="G373" s="110">
        <f t="shared" si="136"/>
        <v>0</v>
      </c>
      <c r="H373" s="110"/>
      <c r="I373" s="110">
        <f t="shared" si="135"/>
        <v>0</v>
      </c>
      <c r="J373" s="110">
        <v>15</v>
      </c>
      <c r="K373" s="104">
        <f t="shared" si="137"/>
        <v>1440</v>
      </c>
      <c r="L373" s="104">
        <v>12</v>
      </c>
      <c r="M373" s="104">
        <f t="shared" si="138"/>
        <v>1152</v>
      </c>
      <c r="N373" s="111"/>
      <c r="O373" s="111"/>
      <c r="P373" s="111">
        <v>5</v>
      </c>
      <c r="Q373" s="104">
        <f t="shared" si="139"/>
        <v>480</v>
      </c>
      <c r="R373" s="127">
        <f t="shared" si="140"/>
        <v>1900.8</v>
      </c>
      <c r="S373" s="215">
        <f t="shared" si="141"/>
        <v>14572.8</v>
      </c>
    </row>
    <row r="374" spans="1:19" ht="22.5">
      <c r="A374" s="205">
        <v>12</v>
      </c>
      <c r="B374" s="60" t="s">
        <v>50</v>
      </c>
      <c r="C374" s="6" t="s">
        <v>19</v>
      </c>
      <c r="D374" s="6">
        <v>1</v>
      </c>
      <c r="E374" s="110">
        <v>9400</v>
      </c>
      <c r="F374" s="110"/>
      <c r="G374" s="110">
        <f t="shared" si="136"/>
        <v>0</v>
      </c>
      <c r="H374" s="110">
        <v>30</v>
      </c>
      <c r="I374" s="110">
        <f t="shared" si="135"/>
        <v>2820</v>
      </c>
      <c r="J374" s="110">
        <v>15</v>
      </c>
      <c r="K374" s="104">
        <f t="shared" si="137"/>
        <v>1410</v>
      </c>
      <c r="L374" s="104">
        <v>12</v>
      </c>
      <c r="M374" s="104">
        <f t="shared" si="138"/>
        <v>1128</v>
      </c>
      <c r="N374" s="111"/>
      <c r="O374" s="111"/>
      <c r="P374" s="111">
        <v>5</v>
      </c>
      <c r="Q374" s="104">
        <f t="shared" si="139"/>
        <v>470</v>
      </c>
      <c r="R374" s="127">
        <f t="shared" si="140"/>
        <v>2284.2</v>
      </c>
      <c r="S374" s="215">
        <f t="shared" si="141"/>
        <v>17512.2</v>
      </c>
    </row>
    <row r="375" spans="1:19" ht="12.75">
      <c r="A375" s="207"/>
      <c r="B375" s="16" t="s">
        <v>13</v>
      </c>
      <c r="C375" s="20"/>
      <c r="D375" s="17">
        <f>SUM(D365:D374)</f>
        <v>10</v>
      </c>
      <c r="E375" s="103">
        <f>SUM(E365:E374)</f>
        <v>95800</v>
      </c>
      <c r="F375" s="103"/>
      <c r="G375" s="103">
        <f>SUM(G365:G374)</f>
        <v>0</v>
      </c>
      <c r="H375" s="103"/>
      <c r="I375" s="165">
        <f>SUM(I365:I374)</f>
        <v>24900</v>
      </c>
      <c r="J375" s="103"/>
      <c r="K375" s="103">
        <f>SUM(K365:K374)</f>
        <v>14370</v>
      </c>
      <c r="L375" s="103"/>
      <c r="M375" s="103">
        <f>SUM(M365:M374)</f>
        <v>11496</v>
      </c>
      <c r="N375" s="103"/>
      <c r="O375" s="103"/>
      <c r="P375" s="103"/>
      <c r="Q375" s="103">
        <f>SUM(Q365:Q374)</f>
        <v>4790</v>
      </c>
      <c r="R375" s="108">
        <f>SUM(R365:R374)</f>
        <v>22703.399999999998</v>
      </c>
      <c r="S375" s="208">
        <f>SUM(S365:S374)</f>
        <v>174059.4</v>
      </c>
    </row>
    <row r="376" spans="1:19" ht="22.5">
      <c r="A376" s="205">
        <v>13</v>
      </c>
      <c r="B376" s="60" t="s">
        <v>50</v>
      </c>
      <c r="C376" s="6" t="s">
        <v>85</v>
      </c>
      <c r="D376" s="6">
        <v>1</v>
      </c>
      <c r="E376" s="110">
        <v>6458</v>
      </c>
      <c r="F376" s="110"/>
      <c r="G376" s="110"/>
      <c r="H376" s="110"/>
      <c r="I376" s="110"/>
      <c r="J376" s="110">
        <v>15</v>
      </c>
      <c r="K376" s="110">
        <f>SUM(J376*E376)/100</f>
        <v>968.7</v>
      </c>
      <c r="L376" s="110">
        <v>12</v>
      </c>
      <c r="M376" s="104">
        <f>SUM(L376*E376)/100</f>
        <v>774.96</v>
      </c>
      <c r="N376" s="111"/>
      <c r="O376" s="111"/>
      <c r="P376" s="111"/>
      <c r="Q376" s="102">
        <f>SUM(P376*E376)</f>
        <v>0</v>
      </c>
      <c r="R376" s="127">
        <f t="shared" si="140"/>
        <v>1230.249</v>
      </c>
      <c r="S376" s="215">
        <f t="shared" si="141"/>
        <v>9431.909</v>
      </c>
    </row>
    <row r="377" spans="1:19" ht="22.5">
      <c r="A377" s="205">
        <v>15</v>
      </c>
      <c r="B377" s="60" t="s">
        <v>50</v>
      </c>
      <c r="C377" s="6" t="s">
        <v>85</v>
      </c>
      <c r="D377" s="7">
        <v>1</v>
      </c>
      <c r="E377" s="110">
        <v>6458</v>
      </c>
      <c r="F377" s="110"/>
      <c r="G377" s="110"/>
      <c r="H377" s="110"/>
      <c r="I377" s="110"/>
      <c r="J377" s="110">
        <v>15</v>
      </c>
      <c r="K377" s="110">
        <f>SUM(J377*E377)/100</f>
        <v>968.7</v>
      </c>
      <c r="L377" s="110">
        <v>12</v>
      </c>
      <c r="M377" s="104">
        <f>SUM(L377*E377)/100</f>
        <v>774.96</v>
      </c>
      <c r="N377" s="111"/>
      <c r="O377" s="111"/>
      <c r="P377" s="111"/>
      <c r="Q377" s="102">
        <f>SUM(P377*E377)</f>
        <v>0</v>
      </c>
      <c r="R377" s="127">
        <f t="shared" si="140"/>
        <v>1230.249</v>
      </c>
      <c r="S377" s="215">
        <f t="shared" si="141"/>
        <v>9431.909</v>
      </c>
    </row>
    <row r="378" spans="1:19" ht="12.75">
      <c r="A378" s="207"/>
      <c r="B378" s="16" t="s">
        <v>17</v>
      </c>
      <c r="C378" s="17"/>
      <c r="D378" s="17">
        <f>SUM(D376:D377)</f>
        <v>2</v>
      </c>
      <c r="E378" s="103">
        <f>SUM(E376:E377)</f>
        <v>12916</v>
      </c>
      <c r="F378" s="103"/>
      <c r="G378" s="103"/>
      <c r="H378" s="103"/>
      <c r="I378" s="103"/>
      <c r="J378" s="103"/>
      <c r="K378" s="103">
        <f>SUM(K376:K377)</f>
        <v>1937.4</v>
      </c>
      <c r="L378" s="103"/>
      <c r="M378" s="103">
        <f>SUM(M376:M377)</f>
        <v>1549.92</v>
      </c>
      <c r="N378" s="103"/>
      <c r="O378" s="103"/>
      <c r="P378" s="103"/>
      <c r="Q378" s="103">
        <f>SUM(Q376:Q377)</f>
        <v>0</v>
      </c>
      <c r="R378" s="108">
        <f>SUM(R376:R377)</f>
        <v>2460.498</v>
      </c>
      <c r="S378" s="217">
        <f>SUM(S376:S377)</f>
        <v>18863.818</v>
      </c>
    </row>
    <row r="379" spans="1:19" ht="12.75">
      <c r="A379" s="207"/>
      <c r="B379" s="171" t="s">
        <v>14</v>
      </c>
      <c r="C379" s="172"/>
      <c r="D379" s="172">
        <f>SUM(D378,D375,D364)</f>
        <v>13.5</v>
      </c>
      <c r="E379" s="174">
        <f>SUM(E378,E375,E364)</f>
        <v>132616</v>
      </c>
      <c r="F379" s="103"/>
      <c r="G379" s="107">
        <f>SUM(G378,G375,G364)</f>
        <v>0</v>
      </c>
      <c r="H379" s="107"/>
      <c r="I379" s="107">
        <f>SUM(I378,I375,I364)</f>
        <v>24900</v>
      </c>
      <c r="J379" s="103"/>
      <c r="K379" s="107">
        <f>SUM(K378,K375,K364)</f>
        <v>18782.4</v>
      </c>
      <c r="L379" s="103"/>
      <c r="M379" s="107">
        <f>SUM(M378,M375,M364)</f>
        <v>15913.92</v>
      </c>
      <c r="N379" s="103"/>
      <c r="O379" s="103"/>
      <c r="P379" s="103"/>
      <c r="Q379" s="107">
        <f>SUM(Q378,Q375,Q364)</f>
        <v>5985</v>
      </c>
      <c r="R379" s="132">
        <f>SUM(R378,R375,R364)</f>
        <v>29729.597999999998</v>
      </c>
      <c r="S379" s="235">
        <f>SUM(S378,S375,S364)</f>
        <v>227926.918</v>
      </c>
    </row>
    <row r="380" spans="1:19" ht="22.5">
      <c r="A380" s="219">
        <v>1</v>
      </c>
      <c r="B380" s="10" t="s">
        <v>51</v>
      </c>
      <c r="C380" s="60" t="s">
        <v>236</v>
      </c>
      <c r="D380" s="10">
        <v>1</v>
      </c>
      <c r="E380" s="104">
        <v>16500</v>
      </c>
      <c r="F380" s="104"/>
      <c r="G380" s="104"/>
      <c r="H380" s="104"/>
      <c r="I380" s="110">
        <f aca="true" t="shared" si="142" ref="I380:I387">(E380*H380)/100</f>
        <v>0</v>
      </c>
      <c r="J380" s="104">
        <v>15</v>
      </c>
      <c r="K380" s="104">
        <f>SUM(J380*E380)/100</f>
        <v>2475</v>
      </c>
      <c r="L380" s="104">
        <v>12</v>
      </c>
      <c r="M380" s="104">
        <f>SUM(L380*E380)/100</f>
        <v>1980</v>
      </c>
      <c r="N380" s="104"/>
      <c r="O380" s="104"/>
      <c r="P380" s="104">
        <v>5</v>
      </c>
      <c r="Q380" s="104">
        <f>SUM(E380*P380)/100</f>
        <v>825</v>
      </c>
      <c r="R380" s="127">
        <f>SUM(I380+E380+M380+O380+G380+K380+Q380)*15%</f>
        <v>3267</v>
      </c>
      <c r="S380" s="215">
        <f>SUM(E380+I380+O380+G380+K380+M380+Q380+R380)</f>
        <v>25047</v>
      </c>
    </row>
    <row r="381" spans="1:19" ht="12.75">
      <c r="A381" s="219">
        <v>2</v>
      </c>
      <c r="B381" s="10" t="s">
        <v>51</v>
      </c>
      <c r="C381" s="10" t="s">
        <v>237</v>
      </c>
      <c r="D381" s="10">
        <v>1</v>
      </c>
      <c r="E381" s="104">
        <v>14800</v>
      </c>
      <c r="F381" s="104"/>
      <c r="G381" s="104">
        <f>SUM(F381*E381)</f>
        <v>0</v>
      </c>
      <c r="H381" s="104"/>
      <c r="I381" s="110">
        <f t="shared" si="142"/>
        <v>0</v>
      </c>
      <c r="J381" s="104"/>
      <c r="K381" s="104">
        <f>SUM(J381*E381)/100</f>
        <v>0</v>
      </c>
      <c r="L381" s="104">
        <v>12</v>
      </c>
      <c r="M381" s="104">
        <f>SUM(L381*E381)/100</f>
        <v>1776</v>
      </c>
      <c r="N381" s="104"/>
      <c r="O381" s="104"/>
      <c r="P381" s="104">
        <v>5</v>
      </c>
      <c r="Q381" s="104">
        <f>SUM(E381*P381)/100</f>
        <v>740</v>
      </c>
      <c r="R381" s="127">
        <f>SUM(I381+E381+M381+O381+G381+K381+Q381)*15%</f>
        <v>2597.4</v>
      </c>
      <c r="S381" s="215">
        <f>SUM(E381+I381+O381+G381+K381+M381+Q381+R381)</f>
        <v>19913.4</v>
      </c>
    </row>
    <row r="382" spans="1:19" ht="12.75">
      <c r="A382" s="219">
        <v>3</v>
      </c>
      <c r="B382" s="10" t="s">
        <v>51</v>
      </c>
      <c r="C382" s="10" t="s">
        <v>237</v>
      </c>
      <c r="D382" s="10">
        <v>1</v>
      </c>
      <c r="E382" s="104">
        <v>14800</v>
      </c>
      <c r="F382" s="104"/>
      <c r="G382" s="104">
        <f>SUM(F382*E382)</f>
        <v>0</v>
      </c>
      <c r="H382" s="104"/>
      <c r="I382" s="110">
        <f t="shared" si="142"/>
        <v>0</v>
      </c>
      <c r="J382" s="104"/>
      <c r="K382" s="104"/>
      <c r="L382" s="104">
        <v>12</v>
      </c>
      <c r="M382" s="104">
        <f>SUM(L382*E382)/100</f>
        <v>1776</v>
      </c>
      <c r="N382" s="104"/>
      <c r="O382" s="104"/>
      <c r="P382" s="104">
        <v>5</v>
      </c>
      <c r="Q382" s="104">
        <f>SUM(E382*P382)/100</f>
        <v>740</v>
      </c>
      <c r="R382" s="127">
        <f>SUM(I382+E382+M382+O382+G382+K382+Q382)*15%</f>
        <v>2597.4</v>
      </c>
      <c r="S382" s="215">
        <f>SUM(E382+I382+O382+G382+K382+M382+Q382+R382)</f>
        <v>19913.4</v>
      </c>
    </row>
    <row r="383" spans="1:19" ht="12.75">
      <c r="A383" s="205"/>
      <c r="B383" s="16" t="s">
        <v>13</v>
      </c>
      <c r="C383" s="20"/>
      <c r="D383" s="17">
        <f>SUM(D380:D382)</f>
        <v>3</v>
      </c>
      <c r="E383" s="103">
        <f>SUM(E380:E382)</f>
        <v>46100</v>
      </c>
      <c r="F383" s="103"/>
      <c r="G383" s="103">
        <f>SUM(G380:G382)</f>
        <v>0</v>
      </c>
      <c r="H383" s="103"/>
      <c r="I383" s="103">
        <f>SUM(I380:I382)</f>
        <v>0</v>
      </c>
      <c r="J383" s="103"/>
      <c r="K383" s="103">
        <f>SUM(K380:K382)</f>
        <v>2475</v>
      </c>
      <c r="L383" s="103"/>
      <c r="M383" s="103">
        <f>SUM(M380:M382)</f>
        <v>5532</v>
      </c>
      <c r="N383" s="103"/>
      <c r="O383" s="103"/>
      <c r="P383" s="103"/>
      <c r="Q383" s="103">
        <f>SUM(Q380:Q382)</f>
        <v>2305</v>
      </c>
      <c r="R383" s="108">
        <f>SUM(R380:R382)</f>
        <v>8461.8</v>
      </c>
      <c r="S383" s="223">
        <f>SUM(S380:S382)</f>
        <v>64873.8</v>
      </c>
    </row>
    <row r="384" spans="1:19" ht="12.75">
      <c r="A384" s="205">
        <v>4</v>
      </c>
      <c r="B384" s="10" t="s">
        <v>51</v>
      </c>
      <c r="C384" s="5" t="s">
        <v>125</v>
      </c>
      <c r="D384" s="6">
        <v>1</v>
      </c>
      <c r="E384" s="110">
        <v>9400</v>
      </c>
      <c r="F384" s="110"/>
      <c r="G384" s="110">
        <f>SUM(F384*E384)</f>
        <v>0</v>
      </c>
      <c r="H384" s="110">
        <v>30</v>
      </c>
      <c r="I384" s="110">
        <f t="shared" si="142"/>
        <v>2820</v>
      </c>
      <c r="J384" s="110">
        <v>15</v>
      </c>
      <c r="K384" s="104">
        <f>SUM(J384*E384)/100</f>
        <v>1410</v>
      </c>
      <c r="L384" s="104">
        <v>12</v>
      </c>
      <c r="M384" s="104">
        <f>SUM(L384*E384)/100</f>
        <v>1128</v>
      </c>
      <c r="N384" s="111"/>
      <c r="O384" s="111"/>
      <c r="P384" s="104">
        <v>5</v>
      </c>
      <c r="Q384" s="104">
        <f>SUM(E384*P384)/100</f>
        <v>470</v>
      </c>
      <c r="R384" s="127">
        <f>SUM(I384+E384+M384+O384+G384+K384+Q384)*15%</f>
        <v>2284.2</v>
      </c>
      <c r="S384" s="215">
        <f>SUM(E384+I384+O384+G384+K384+M384+Q384+R384)</f>
        <v>17512.2</v>
      </c>
    </row>
    <row r="385" spans="1:19" ht="12.75">
      <c r="A385" s="205">
        <v>5</v>
      </c>
      <c r="B385" s="10" t="s">
        <v>51</v>
      </c>
      <c r="C385" s="5" t="s">
        <v>125</v>
      </c>
      <c r="D385" s="6">
        <v>1</v>
      </c>
      <c r="E385" s="110">
        <v>9400</v>
      </c>
      <c r="F385" s="110"/>
      <c r="G385" s="110">
        <f>SUM(F385*E385)</f>
        <v>0</v>
      </c>
      <c r="H385" s="110">
        <v>20</v>
      </c>
      <c r="I385" s="110">
        <f t="shared" si="142"/>
        <v>1880</v>
      </c>
      <c r="J385" s="110">
        <v>15</v>
      </c>
      <c r="K385" s="104">
        <f>SUM(J385*E385)/100</f>
        <v>1410</v>
      </c>
      <c r="L385" s="104">
        <v>12</v>
      </c>
      <c r="M385" s="104">
        <f>SUM(L385*E385)/100</f>
        <v>1128</v>
      </c>
      <c r="N385" s="111"/>
      <c r="O385" s="111"/>
      <c r="P385" s="104">
        <v>5</v>
      </c>
      <c r="Q385" s="104">
        <f>SUM(E385*P385)/100</f>
        <v>470</v>
      </c>
      <c r="R385" s="127">
        <f>SUM(I385+E385+M385+O385+G385+K385+Q385)*15%</f>
        <v>2143.2</v>
      </c>
      <c r="S385" s="215">
        <f>SUM(E385+I385+O385+G385+K385+M385+Q385+R385)</f>
        <v>16431.2</v>
      </c>
    </row>
    <row r="386" spans="1:19" ht="12.75">
      <c r="A386" s="205">
        <v>6</v>
      </c>
      <c r="B386" s="10" t="s">
        <v>51</v>
      </c>
      <c r="C386" s="5" t="s">
        <v>125</v>
      </c>
      <c r="D386" s="6">
        <v>1</v>
      </c>
      <c r="E386" s="110">
        <v>9400</v>
      </c>
      <c r="F386" s="110"/>
      <c r="G386" s="110">
        <f>SUM(F386*E386)</f>
        <v>0</v>
      </c>
      <c r="H386" s="110">
        <v>20</v>
      </c>
      <c r="I386" s="110">
        <f t="shared" si="142"/>
        <v>1880</v>
      </c>
      <c r="J386" s="110">
        <v>15</v>
      </c>
      <c r="K386" s="104">
        <f>SUM(J386*E386)/100</f>
        <v>1410</v>
      </c>
      <c r="L386" s="104">
        <v>12</v>
      </c>
      <c r="M386" s="104">
        <f>SUM(L386*E386)/100</f>
        <v>1128</v>
      </c>
      <c r="N386" s="111"/>
      <c r="O386" s="111"/>
      <c r="P386" s="104">
        <v>5</v>
      </c>
      <c r="Q386" s="104">
        <f>SUM(E386*P386)/100</f>
        <v>470</v>
      </c>
      <c r="R386" s="127">
        <f>SUM(I386+E386+M386+O386+G386+K386+Q386)*15%</f>
        <v>2143.2</v>
      </c>
      <c r="S386" s="215">
        <f>SUM(E386+I386+O386+G386+K386+M386+Q386+R386)</f>
        <v>16431.2</v>
      </c>
    </row>
    <row r="387" spans="1:19" ht="12.75">
      <c r="A387" s="205">
        <v>7</v>
      </c>
      <c r="B387" s="10" t="s">
        <v>51</v>
      </c>
      <c r="C387" s="5" t="s">
        <v>125</v>
      </c>
      <c r="D387" s="6">
        <v>1</v>
      </c>
      <c r="E387" s="110">
        <v>9400</v>
      </c>
      <c r="F387" s="110"/>
      <c r="G387" s="110">
        <f>SUM(F387*E387)</f>
        <v>0</v>
      </c>
      <c r="H387" s="110">
        <v>10</v>
      </c>
      <c r="I387" s="110">
        <f t="shared" si="142"/>
        <v>940</v>
      </c>
      <c r="J387" s="110">
        <v>15</v>
      </c>
      <c r="K387" s="104">
        <f>SUM(J387*E387)/100</f>
        <v>1410</v>
      </c>
      <c r="L387" s="104">
        <v>12</v>
      </c>
      <c r="M387" s="104">
        <f>SUM(L387*E387)/100</f>
        <v>1128</v>
      </c>
      <c r="N387" s="111"/>
      <c r="O387" s="111"/>
      <c r="P387" s="104">
        <v>5</v>
      </c>
      <c r="Q387" s="104">
        <f>SUM(E387*P387)/100</f>
        <v>470</v>
      </c>
      <c r="R387" s="127">
        <f>SUM(I387+E387+M387+O387+G387+K387+Q387)*15%</f>
        <v>2002.1999999999998</v>
      </c>
      <c r="S387" s="215">
        <f>SUM(E387+I387+O387+G387+K387+M387+Q387+R387)</f>
        <v>15350.2</v>
      </c>
    </row>
    <row r="388" spans="1:19" ht="12.75">
      <c r="A388" s="207"/>
      <c r="B388" s="16" t="s">
        <v>13</v>
      </c>
      <c r="C388" s="20"/>
      <c r="D388" s="16">
        <f>SUM(D384:D387)</f>
        <v>4</v>
      </c>
      <c r="E388" s="103">
        <f>SUM(E384:E387)</f>
        <v>37600</v>
      </c>
      <c r="F388" s="103"/>
      <c r="G388" s="103">
        <f>SUM(G384:G387)</f>
        <v>0</v>
      </c>
      <c r="H388" s="103"/>
      <c r="I388" s="103">
        <f>SUM(I384:I387)</f>
        <v>7520</v>
      </c>
      <c r="J388" s="103"/>
      <c r="K388" s="103">
        <f>SUM(K384:K387)</f>
        <v>5640</v>
      </c>
      <c r="L388" s="110"/>
      <c r="M388" s="103">
        <f>SUM(M384:M387)</f>
        <v>4512</v>
      </c>
      <c r="N388" s="103"/>
      <c r="O388" s="103"/>
      <c r="P388" s="103"/>
      <c r="Q388" s="103">
        <f>SUM(Q384:Q387)</f>
        <v>1880</v>
      </c>
      <c r="R388" s="108">
        <f>SUM(R384:R387)</f>
        <v>8572.8</v>
      </c>
      <c r="S388" s="217">
        <f>SUM(S384:S387)</f>
        <v>65724.8</v>
      </c>
    </row>
    <row r="389" spans="1:19" ht="22.5">
      <c r="A389" s="205">
        <v>8</v>
      </c>
      <c r="B389" s="10" t="s">
        <v>51</v>
      </c>
      <c r="C389" s="6" t="s">
        <v>85</v>
      </c>
      <c r="D389" s="5">
        <v>1</v>
      </c>
      <c r="E389" s="110">
        <v>6458</v>
      </c>
      <c r="F389" s="110"/>
      <c r="G389" s="110"/>
      <c r="H389" s="110"/>
      <c r="I389" s="110"/>
      <c r="J389" s="110">
        <v>15</v>
      </c>
      <c r="K389" s="110">
        <f>SUM(J389*E389)/100</f>
        <v>968.7</v>
      </c>
      <c r="L389" s="110">
        <v>12</v>
      </c>
      <c r="M389" s="110">
        <f>SUM(L389*E389)/100</f>
        <v>774.96</v>
      </c>
      <c r="N389" s="111"/>
      <c r="O389" s="111"/>
      <c r="P389" s="102"/>
      <c r="Q389" s="102">
        <f>SUM(P389*E389)</f>
        <v>0</v>
      </c>
      <c r="R389" s="127">
        <f>SUM(I389+E389+M389+O389+G389+K389+Q389)*15%</f>
        <v>1230.249</v>
      </c>
      <c r="S389" s="215">
        <f>SUM(E389+I389+O389+G389+K389+M389+Q389+R389)</f>
        <v>9431.909</v>
      </c>
    </row>
    <row r="390" spans="1:19" ht="12.75">
      <c r="A390" s="205"/>
      <c r="B390" s="16" t="s">
        <v>13</v>
      </c>
      <c r="C390" s="74"/>
      <c r="D390" s="16">
        <f>SUM(D389:D389)</f>
        <v>1</v>
      </c>
      <c r="E390" s="103">
        <f>SUM(E389:E389)</f>
        <v>6458</v>
      </c>
      <c r="F390" s="103"/>
      <c r="G390" s="103">
        <f>SUM(G389:G389)</f>
        <v>0</v>
      </c>
      <c r="H390" s="103"/>
      <c r="I390" s="103">
        <f>SUM(I389:I389)</f>
        <v>0</v>
      </c>
      <c r="J390" s="103"/>
      <c r="K390" s="103">
        <f>SUM(K389:K389)</f>
        <v>968.7</v>
      </c>
      <c r="L390" s="103"/>
      <c r="M390" s="103">
        <f>SUM(M389:M389)</f>
        <v>774.96</v>
      </c>
      <c r="N390" s="103"/>
      <c r="O390" s="103"/>
      <c r="P390" s="103"/>
      <c r="Q390" s="103">
        <f>SUM(Q389:Q389)</f>
        <v>0</v>
      </c>
      <c r="R390" s="108">
        <f>SUM(R389:R389)</f>
        <v>1230.249</v>
      </c>
      <c r="S390" s="217">
        <f>SUM(S389:S389)</f>
        <v>9431.909</v>
      </c>
    </row>
    <row r="391" spans="1:19" ht="12.75">
      <c r="A391" s="205"/>
      <c r="B391" s="171" t="s">
        <v>14</v>
      </c>
      <c r="C391" s="172"/>
      <c r="D391" s="171">
        <f>SUM(D390,D388,D383)</f>
        <v>8</v>
      </c>
      <c r="E391" s="164">
        <f>SUM(E390,E388,E383)</f>
        <v>90158</v>
      </c>
      <c r="F391" s="147"/>
      <c r="G391" s="164">
        <f>SUM(G390,G388,G383)</f>
        <v>0</v>
      </c>
      <c r="H391" s="164"/>
      <c r="I391" s="164">
        <f>SUM(I390,I388,I383)</f>
        <v>7520</v>
      </c>
      <c r="J391" s="110"/>
      <c r="K391" s="103">
        <f>SUM(K390,K388,K383)</f>
        <v>9083.7</v>
      </c>
      <c r="L391" s="110"/>
      <c r="M391" s="103">
        <f>SUM(M390,M388,M383)</f>
        <v>10818.96</v>
      </c>
      <c r="N391" s="111"/>
      <c r="O391" s="111"/>
      <c r="P391" s="102"/>
      <c r="Q391" s="103">
        <f>SUM(Q390,Q388,Q383)</f>
        <v>4185</v>
      </c>
      <c r="R391" s="108">
        <f>SUM(R390,R388,R383)</f>
        <v>18264.849</v>
      </c>
      <c r="S391" s="208">
        <f>SUM(S390,S388,S383)</f>
        <v>140030.50900000002</v>
      </c>
    </row>
    <row r="392" spans="1:19" ht="12.75">
      <c r="A392" s="236">
        <v>1</v>
      </c>
      <c r="B392" s="4" t="s">
        <v>199</v>
      </c>
      <c r="C392" s="4" t="s">
        <v>79</v>
      </c>
      <c r="D392" s="4">
        <v>1</v>
      </c>
      <c r="E392" s="110">
        <v>9200</v>
      </c>
      <c r="F392" s="110"/>
      <c r="G392" s="110"/>
      <c r="H392" s="110"/>
      <c r="I392" s="110">
        <f>(E392*H392)/100</f>
        <v>0</v>
      </c>
      <c r="J392" s="110">
        <v>15</v>
      </c>
      <c r="K392" s="110">
        <f>SUM(J392*E392)/100</f>
        <v>1380</v>
      </c>
      <c r="L392" s="110"/>
      <c r="M392" s="110"/>
      <c r="N392" s="110"/>
      <c r="O392" s="110"/>
      <c r="P392" s="110">
        <v>5</v>
      </c>
      <c r="Q392" s="104">
        <f>SUM(E392*P392)/100</f>
        <v>460</v>
      </c>
      <c r="R392" s="127">
        <f>SUM(I392+E392+M392+O392+G392+K392+Q392)*15%</f>
        <v>1656</v>
      </c>
      <c r="S392" s="215">
        <f>SUM(E392+I392+O392+G392+K392+M392+Q392+R392)</f>
        <v>12696</v>
      </c>
    </row>
    <row r="393" spans="1:19" ht="12.75">
      <c r="A393" s="236">
        <v>2</v>
      </c>
      <c r="B393" s="4" t="s">
        <v>199</v>
      </c>
      <c r="C393" s="2" t="s">
        <v>238</v>
      </c>
      <c r="D393" s="2">
        <v>1</v>
      </c>
      <c r="E393" s="110">
        <v>14800</v>
      </c>
      <c r="F393" s="110"/>
      <c r="G393" s="110">
        <f>SUM(F393*E393)</f>
        <v>0</v>
      </c>
      <c r="H393" s="110"/>
      <c r="I393" s="110">
        <f>(E393*H393)/100</f>
        <v>0</v>
      </c>
      <c r="J393" s="110"/>
      <c r="K393" s="110">
        <f>SUM(J393*E393)/100</f>
        <v>0</v>
      </c>
      <c r="L393" s="110"/>
      <c r="M393" s="110"/>
      <c r="N393" s="110"/>
      <c r="O393" s="110"/>
      <c r="P393" s="110">
        <v>5</v>
      </c>
      <c r="Q393" s="104">
        <f>SUM(E393*P393)/100</f>
        <v>740</v>
      </c>
      <c r="R393" s="127">
        <f>SUM(I393+E393+M393+O393+G393+K393+Q393)*15%</f>
        <v>2331</v>
      </c>
      <c r="S393" s="215">
        <f>SUM(E393+I393+O393+G393+K393+M393+Q393+R393)</f>
        <v>17871</v>
      </c>
    </row>
    <row r="394" spans="1:19" ht="12.75">
      <c r="A394" s="236">
        <v>3</v>
      </c>
      <c r="B394" s="4" t="s">
        <v>199</v>
      </c>
      <c r="C394" s="4" t="s">
        <v>79</v>
      </c>
      <c r="D394" s="4">
        <v>1</v>
      </c>
      <c r="E394" s="110">
        <v>9200</v>
      </c>
      <c r="F394" s="110"/>
      <c r="G394" s="110"/>
      <c r="H394" s="110"/>
      <c r="I394" s="110">
        <f>(E394*H394)/100</f>
        <v>0</v>
      </c>
      <c r="J394" s="110"/>
      <c r="K394" s="110">
        <f>SUM(J394*E394)/100</f>
        <v>0</v>
      </c>
      <c r="L394" s="110"/>
      <c r="M394" s="110"/>
      <c r="N394" s="110"/>
      <c r="O394" s="110"/>
      <c r="P394" s="110">
        <v>5</v>
      </c>
      <c r="Q394" s="104">
        <f>SUM(E394*P394)/100</f>
        <v>460</v>
      </c>
      <c r="R394" s="127">
        <f>SUM(I394+E394+M394+O394+G394+K394+Q394)*15%</f>
        <v>1449</v>
      </c>
      <c r="S394" s="215">
        <f>SUM(E394+I394+O394+G394+K394+M394+Q394+R394)</f>
        <v>11109</v>
      </c>
    </row>
    <row r="395" spans="1:20" ht="12.75">
      <c r="A395" s="236"/>
      <c r="B395" s="171" t="s">
        <v>13</v>
      </c>
      <c r="C395" s="171"/>
      <c r="D395" s="172">
        <f>SUM(D392:D394)</f>
        <v>3</v>
      </c>
      <c r="E395" s="174">
        <f>SUM(E392:E394)</f>
        <v>33200</v>
      </c>
      <c r="F395" s="164"/>
      <c r="G395" s="107">
        <f>SUM(G392:G394)</f>
        <v>0</v>
      </c>
      <c r="H395" s="107"/>
      <c r="I395" s="107">
        <f>SUM(I392:I394)</f>
        <v>0</v>
      </c>
      <c r="J395" s="107"/>
      <c r="K395" s="107">
        <f>SUM(K392:K394)</f>
        <v>1380</v>
      </c>
      <c r="L395" s="107"/>
      <c r="M395" s="107">
        <f>SUM(M392:M394)</f>
        <v>0</v>
      </c>
      <c r="N395" s="107"/>
      <c r="O395" s="107">
        <f>SUM(O392:O394)</f>
        <v>0</v>
      </c>
      <c r="P395" s="107"/>
      <c r="Q395" s="107">
        <f>SUM(Q392:Q394)</f>
        <v>1660</v>
      </c>
      <c r="R395" s="132">
        <f>SUM(R392:R394)</f>
        <v>5436</v>
      </c>
      <c r="S395" s="235">
        <f>SUM(S392:S394)</f>
        <v>41676</v>
      </c>
      <c r="T395" s="34"/>
    </row>
    <row r="396" spans="1:21" ht="22.5">
      <c r="A396" s="236">
        <v>1</v>
      </c>
      <c r="B396" s="4" t="s">
        <v>126</v>
      </c>
      <c r="C396" s="4" t="s">
        <v>80</v>
      </c>
      <c r="D396" s="2">
        <v>1</v>
      </c>
      <c r="E396" s="110">
        <v>9200</v>
      </c>
      <c r="F396" s="110"/>
      <c r="G396" s="110"/>
      <c r="H396" s="110">
        <v>30</v>
      </c>
      <c r="I396" s="110">
        <f>(E396*H396)/100</f>
        <v>2760</v>
      </c>
      <c r="J396" s="110">
        <v>15</v>
      </c>
      <c r="K396" s="110">
        <f>SUM(J396*E396)/100</f>
        <v>1380</v>
      </c>
      <c r="L396" s="110">
        <v>8</v>
      </c>
      <c r="M396" s="110">
        <f>SUM(L396*E396)/100</f>
        <v>736</v>
      </c>
      <c r="N396" s="110"/>
      <c r="O396" s="110"/>
      <c r="P396" s="110">
        <v>5</v>
      </c>
      <c r="Q396" s="104">
        <f>SUM(E396*P396)/100</f>
        <v>460</v>
      </c>
      <c r="R396" s="127">
        <f>SUM(I396+E396+M396+O396+G396+K396+Q396)*15%</f>
        <v>2180.4</v>
      </c>
      <c r="S396" s="215">
        <f>SUM(E396+I396+O396+G396+K396+M396+Q396+R396)</f>
        <v>16716.4</v>
      </c>
      <c r="T396" s="80"/>
      <c r="U396" s="65"/>
    </row>
    <row r="397" spans="1:20" ht="12.75">
      <c r="A397" s="236">
        <v>2</v>
      </c>
      <c r="B397" s="4" t="s">
        <v>126</v>
      </c>
      <c r="C397" s="4" t="s">
        <v>310</v>
      </c>
      <c r="D397" s="2">
        <v>1</v>
      </c>
      <c r="E397" s="110">
        <v>6458</v>
      </c>
      <c r="F397" s="110"/>
      <c r="G397" s="110"/>
      <c r="H397" s="110"/>
      <c r="I397" s="110">
        <f>(E397*H397)/100</f>
        <v>0</v>
      </c>
      <c r="J397" s="110">
        <v>15</v>
      </c>
      <c r="K397" s="110">
        <f>SUM(J397*E397)/100</f>
        <v>968.7</v>
      </c>
      <c r="L397" s="110">
        <v>8</v>
      </c>
      <c r="M397" s="110">
        <f>SUM(L397*E397)/100</f>
        <v>516.64</v>
      </c>
      <c r="N397" s="110"/>
      <c r="O397" s="110"/>
      <c r="P397" s="110"/>
      <c r="Q397" s="104">
        <f>SUM(E397*P397)/100</f>
        <v>0</v>
      </c>
      <c r="R397" s="127">
        <f>SUM(I397+E397+M397+O397+G397+K397+Q397)*15%</f>
        <v>1191.501</v>
      </c>
      <c r="S397" s="215">
        <f>SUM(E397+I397+O397+G397+K397+M397+Q397+R397)</f>
        <v>9134.841</v>
      </c>
      <c r="T397" s="34"/>
    </row>
    <row r="398" spans="1:20" ht="12.75">
      <c r="A398" s="236">
        <v>3</v>
      </c>
      <c r="B398" s="4" t="s">
        <v>126</v>
      </c>
      <c r="C398" s="4" t="s">
        <v>310</v>
      </c>
      <c r="D398" s="2">
        <v>1</v>
      </c>
      <c r="E398" s="110">
        <v>6458</v>
      </c>
      <c r="F398" s="110"/>
      <c r="G398" s="110"/>
      <c r="H398" s="110"/>
      <c r="I398" s="110">
        <f>(E398*H398)/100</f>
        <v>0</v>
      </c>
      <c r="J398" s="110">
        <v>15</v>
      </c>
      <c r="K398" s="110">
        <f>SUM(J398*E398)/100</f>
        <v>968.7</v>
      </c>
      <c r="L398" s="110">
        <v>8</v>
      </c>
      <c r="M398" s="110">
        <f>SUM(L398*E398)/100</f>
        <v>516.64</v>
      </c>
      <c r="N398" s="110"/>
      <c r="O398" s="110"/>
      <c r="P398" s="110"/>
      <c r="Q398" s="104">
        <f>SUM(E398*P398)/100</f>
        <v>0</v>
      </c>
      <c r="R398" s="127">
        <f>SUM(I398+E398+M398+O398+G398+K398+Q398)*15%</f>
        <v>1191.501</v>
      </c>
      <c r="S398" s="215">
        <f>SUM(E398+I398+O398+G398+K398+M398+Q398+R398)</f>
        <v>9134.841</v>
      </c>
      <c r="T398" s="34"/>
    </row>
    <row r="399" spans="1:20" ht="12.75">
      <c r="A399" s="236"/>
      <c r="B399" s="171" t="s">
        <v>13</v>
      </c>
      <c r="C399" s="171"/>
      <c r="D399" s="171">
        <f>SUM(D396:D398)</f>
        <v>3</v>
      </c>
      <c r="E399" s="164">
        <f>SUM(E396:E398)</f>
        <v>22116</v>
      </c>
      <c r="F399" s="164"/>
      <c r="G399" s="164">
        <f>SUM(G396:G398)</f>
        <v>0</v>
      </c>
      <c r="H399" s="103"/>
      <c r="I399" s="103">
        <f>SUM(I396:I398)</f>
        <v>2760</v>
      </c>
      <c r="J399" s="103"/>
      <c r="K399" s="103">
        <f>SUM(K396:K398)</f>
        <v>3317.3999999999996</v>
      </c>
      <c r="L399" s="103"/>
      <c r="M399" s="103">
        <f>SUM(M396:M398)</f>
        <v>1769.2799999999997</v>
      </c>
      <c r="N399" s="103"/>
      <c r="O399" s="103">
        <f>SUM(O396:O398)</f>
        <v>0</v>
      </c>
      <c r="P399" s="103"/>
      <c r="Q399" s="103">
        <f>SUM(Q396:Q398)</f>
        <v>460</v>
      </c>
      <c r="R399" s="108">
        <f>SUM(R396:R398)</f>
        <v>4563.402</v>
      </c>
      <c r="S399" s="217">
        <f>SUM(S396:S398)</f>
        <v>34986.082</v>
      </c>
      <c r="T399" s="34"/>
    </row>
    <row r="400" spans="1:20" ht="12.75">
      <c r="A400" s="236">
        <v>1</v>
      </c>
      <c r="B400" s="7" t="s">
        <v>53</v>
      </c>
      <c r="C400" s="7" t="s">
        <v>81</v>
      </c>
      <c r="D400" s="7">
        <v>1</v>
      </c>
      <c r="E400" s="111">
        <v>9880</v>
      </c>
      <c r="F400" s="111"/>
      <c r="G400" s="111"/>
      <c r="H400" s="111"/>
      <c r="I400" s="111"/>
      <c r="J400" s="111">
        <v>15</v>
      </c>
      <c r="K400" s="110">
        <f aca="true" t="shared" si="143" ref="K400:K407">SUM(J400*E400)/100</f>
        <v>1482</v>
      </c>
      <c r="L400" s="103"/>
      <c r="M400" s="103"/>
      <c r="N400" s="103"/>
      <c r="O400" s="103"/>
      <c r="P400" s="111">
        <v>5</v>
      </c>
      <c r="Q400" s="104">
        <f aca="true" t="shared" si="144" ref="Q400:Q407">SUM(E400*P400)/100</f>
        <v>494</v>
      </c>
      <c r="R400" s="127">
        <f aca="true" t="shared" si="145" ref="R400:R407">SUM(I400+E400+M400+O400+G400+K400+Q400)*15%</f>
        <v>1778.3999999999999</v>
      </c>
      <c r="S400" s="215">
        <f aca="true" t="shared" si="146" ref="S400:S407">SUM(E400+I400+O400+G400+K400+M400+Q400+R400)</f>
        <v>13634.4</v>
      </c>
      <c r="T400" s="34"/>
    </row>
    <row r="401" spans="1:20" ht="12.75">
      <c r="A401" s="236">
        <v>2</v>
      </c>
      <c r="B401" s="7" t="s">
        <v>53</v>
      </c>
      <c r="C401" s="7" t="s">
        <v>81</v>
      </c>
      <c r="D401" s="7">
        <v>1</v>
      </c>
      <c r="E401" s="111">
        <v>9880</v>
      </c>
      <c r="F401" s="111"/>
      <c r="G401" s="111"/>
      <c r="H401" s="111"/>
      <c r="I401" s="111"/>
      <c r="J401" s="111">
        <v>15</v>
      </c>
      <c r="K401" s="110">
        <f t="shared" si="143"/>
        <v>1482</v>
      </c>
      <c r="L401" s="111"/>
      <c r="M401" s="111"/>
      <c r="N401" s="111"/>
      <c r="O401" s="111"/>
      <c r="P401" s="111">
        <v>5</v>
      </c>
      <c r="Q401" s="104">
        <f t="shared" si="144"/>
        <v>494</v>
      </c>
      <c r="R401" s="127">
        <f t="shared" si="145"/>
        <v>1778.3999999999999</v>
      </c>
      <c r="S401" s="215">
        <f t="shared" si="146"/>
        <v>13634.4</v>
      </c>
      <c r="T401" s="34"/>
    </row>
    <row r="402" spans="1:20" ht="12.75">
      <c r="A402" s="236">
        <v>3</v>
      </c>
      <c r="B402" s="7" t="s">
        <v>53</v>
      </c>
      <c r="C402" s="7" t="s">
        <v>81</v>
      </c>
      <c r="D402" s="7">
        <v>1</v>
      </c>
      <c r="E402" s="111">
        <v>9880</v>
      </c>
      <c r="F402" s="111"/>
      <c r="G402" s="111"/>
      <c r="H402" s="111"/>
      <c r="I402" s="111"/>
      <c r="J402" s="111">
        <v>15</v>
      </c>
      <c r="K402" s="110">
        <f t="shared" si="143"/>
        <v>1482</v>
      </c>
      <c r="L402" s="111"/>
      <c r="M402" s="111"/>
      <c r="N402" s="111"/>
      <c r="O402" s="111"/>
      <c r="P402" s="111">
        <v>5</v>
      </c>
      <c r="Q402" s="104">
        <f t="shared" si="144"/>
        <v>494</v>
      </c>
      <c r="R402" s="127">
        <f t="shared" si="145"/>
        <v>1778.3999999999999</v>
      </c>
      <c r="S402" s="215">
        <f t="shared" si="146"/>
        <v>13634.4</v>
      </c>
      <c r="T402" s="51"/>
    </row>
    <row r="403" spans="1:20" ht="12.75">
      <c r="A403" s="236">
        <v>4</v>
      </c>
      <c r="B403" s="7" t="s">
        <v>53</v>
      </c>
      <c r="C403" s="7" t="s">
        <v>81</v>
      </c>
      <c r="D403" s="7">
        <v>1</v>
      </c>
      <c r="E403" s="111">
        <v>9880</v>
      </c>
      <c r="F403" s="111"/>
      <c r="G403" s="111"/>
      <c r="H403" s="111"/>
      <c r="I403" s="111"/>
      <c r="J403" s="111">
        <v>15</v>
      </c>
      <c r="K403" s="110">
        <f t="shared" si="143"/>
        <v>1482</v>
      </c>
      <c r="L403" s="111"/>
      <c r="M403" s="111"/>
      <c r="N403" s="111"/>
      <c r="O403" s="111"/>
      <c r="P403" s="111">
        <v>5</v>
      </c>
      <c r="Q403" s="104">
        <f t="shared" si="144"/>
        <v>494</v>
      </c>
      <c r="R403" s="127">
        <f t="shared" si="145"/>
        <v>1778.3999999999999</v>
      </c>
      <c r="S403" s="215">
        <f t="shared" si="146"/>
        <v>13634.4</v>
      </c>
      <c r="T403" s="51"/>
    </row>
    <row r="404" spans="1:20" ht="12.75">
      <c r="A404" s="236">
        <v>5</v>
      </c>
      <c r="B404" s="7" t="s">
        <v>53</v>
      </c>
      <c r="C404" s="7" t="s">
        <v>81</v>
      </c>
      <c r="D404" s="7">
        <v>1</v>
      </c>
      <c r="E404" s="111">
        <v>9880</v>
      </c>
      <c r="F404" s="111"/>
      <c r="G404" s="111"/>
      <c r="H404" s="111"/>
      <c r="I404" s="111"/>
      <c r="J404" s="111">
        <v>15</v>
      </c>
      <c r="K404" s="110">
        <f t="shared" si="143"/>
        <v>1482</v>
      </c>
      <c r="L404" s="111"/>
      <c r="M404" s="111"/>
      <c r="N404" s="111"/>
      <c r="O404" s="111"/>
      <c r="P404" s="111">
        <v>5</v>
      </c>
      <c r="Q404" s="104">
        <f t="shared" si="144"/>
        <v>494</v>
      </c>
      <c r="R404" s="127">
        <f t="shared" si="145"/>
        <v>1778.3999999999999</v>
      </c>
      <c r="S404" s="215">
        <f t="shared" si="146"/>
        <v>13634.4</v>
      </c>
      <c r="T404" s="51"/>
    </row>
    <row r="405" spans="1:20" ht="12.75">
      <c r="A405" s="236">
        <v>6</v>
      </c>
      <c r="B405" s="7" t="s">
        <v>53</v>
      </c>
      <c r="C405" s="7" t="s">
        <v>81</v>
      </c>
      <c r="D405" s="7">
        <v>1</v>
      </c>
      <c r="E405" s="111">
        <v>9880</v>
      </c>
      <c r="F405" s="111"/>
      <c r="G405" s="111"/>
      <c r="H405" s="111"/>
      <c r="I405" s="111"/>
      <c r="J405" s="111"/>
      <c r="K405" s="110">
        <f t="shared" si="143"/>
        <v>0</v>
      </c>
      <c r="L405" s="111"/>
      <c r="M405" s="111"/>
      <c r="N405" s="111"/>
      <c r="O405" s="111"/>
      <c r="P405" s="111">
        <v>5</v>
      </c>
      <c r="Q405" s="104">
        <f t="shared" si="144"/>
        <v>494</v>
      </c>
      <c r="R405" s="127">
        <f t="shared" si="145"/>
        <v>1556.1</v>
      </c>
      <c r="S405" s="215">
        <f t="shared" si="146"/>
        <v>11930.1</v>
      </c>
      <c r="T405" s="51"/>
    </row>
    <row r="406" spans="1:20" ht="12.75">
      <c r="A406" s="236">
        <v>7</v>
      </c>
      <c r="B406" s="7" t="s">
        <v>53</v>
      </c>
      <c r="C406" s="7" t="s">
        <v>255</v>
      </c>
      <c r="D406" s="7">
        <v>1</v>
      </c>
      <c r="E406" s="111">
        <v>9360</v>
      </c>
      <c r="F406" s="111"/>
      <c r="G406" s="111"/>
      <c r="H406" s="111"/>
      <c r="I406" s="111"/>
      <c r="J406" s="111"/>
      <c r="K406" s="110">
        <f t="shared" si="143"/>
        <v>0</v>
      </c>
      <c r="L406" s="111"/>
      <c r="M406" s="111"/>
      <c r="N406" s="111"/>
      <c r="O406" s="111"/>
      <c r="P406" s="111">
        <v>5</v>
      </c>
      <c r="Q406" s="104">
        <f t="shared" si="144"/>
        <v>468</v>
      </c>
      <c r="R406" s="127">
        <f t="shared" si="145"/>
        <v>1474.2</v>
      </c>
      <c r="S406" s="215">
        <f t="shared" si="146"/>
        <v>11302.2</v>
      </c>
      <c r="T406" s="51"/>
    </row>
    <row r="407" spans="1:20" ht="22.5">
      <c r="A407" s="236">
        <v>8</v>
      </c>
      <c r="B407" s="9" t="s">
        <v>127</v>
      </c>
      <c r="C407" s="9" t="s">
        <v>263</v>
      </c>
      <c r="D407" s="7">
        <v>1</v>
      </c>
      <c r="E407" s="111">
        <v>9880</v>
      </c>
      <c r="F407" s="103"/>
      <c r="G407" s="103"/>
      <c r="H407" s="103"/>
      <c r="I407" s="103"/>
      <c r="J407" s="111">
        <v>15</v>
      </c>
      <c r="K407" s="110">
        <f t="shared" si="143"/>
        <v>1482</v>
      </c>
      <c r="L407" s="103"/>
      <c r="M407" s="103"/>
      <c r="N407" s="103"/>
      <c r="O407" s="103"/>
      <c r="P407" s="111">
        <v>5</v>
      </c>
      <c r="Q407" s="104">
        <f t="shared" si="144"/>
        <v>494</v>
      </c>
      <c r="R407" s="127">
        <f t="shared" si="145"/>
        <v>1778.3999999999999</v>
      </c>
      <c r="S407" s="215">
        <f t="shared" si="146"/>
        <v>13634.4</v>
      </c>
      <c r="T407" s="51"/>
    </row>
    <row r="408" spans="1:20" ht="12.75">
      <c r="A408" s="236"/>
      <c r="B408" s="171" t="s">
        <v>13</v>
      </c>
      <c r="C408" s="49"/>
      <c r="D408" s="171">
        <f>SUM(D400:D407)</f>
        <v>8</v>
      </c>
      <c r="E408" s="164">
        <f>SUM(E400:E407)</f>
        <v>78520</v>
      </c>
      <c r="F408" s="164"/>
      <c r="G408" s="164">
        <f>SUM(G400:G407)</f>
        <v>0</v>
      </c>
      <c r="H408" s="103"/>
      <c r="I408" s="103"/>
      <c r="J408" s="111"/>
      <c r="K408" s="103">
        <f>SUM(K400:K407)</f>
        <v>8892</v>
      </c>
      <c r="L408" s="103"/>
      <c r="M408" s="103"/>
      <c r="N408" s="103"/>
      <c r="O408" s="103"/>
      <c r="P408" s="111"/>
      <c r="Q408" s="103">
        <f>SUM(Q400:Q407)</f>
        <v>3926</v>
      </c>
      <c r="R408" s="108">
        <f>SUM(R400:R407)</f>
        <v>13700.7</v>
      </c>
      <c r="S408" s="208">
        <f>SUM(S400:S407)</f>
        <v>105038.7</v>
      </c>
      <c r="T408" s="51"/>
    </row>
    <row r="409" spans="1:20" ht="12.75">
      <c r="A409" s="236"/>
      <c r="B409" s="7" t="s">
        <v>251</v>
      </c>
      <c r="C409" s="4" t="s">
        <v>55</v>
      </c>
      <c r="D409" s="5">
        <v>1</v>
      </c>
      <c r="E409" s="110">
        <v>10608</v>
      </c>
      <c r="F409" s="110"/>
      <c r="G409" s="110">
        <f>SUM(F409*E409)</f>
        <v>0</v>
      </c>
      <c r="H409" s="110"/>
      <c r="I409" s="110"/>
      <c r="J409" s="110">
        <v>15</v>
      </c>
      <c r="K409" s="110">
        <f>SUM(J409*E409)/100</f>
        <v>1591.2</v>
      </c>
      <c r="L409" s="110"/>
      <c r="M409" s="110"/>
      <c r="N409" s="111"/>
      <c r="O409" s="111"/>
      <c r="P409" s="102">
        <v>5</v>
      </c>
      <c r="Q409" s="102">
        <f>SUM(P409*E409)/100</f>
        <v>530.4</v>
      </c>
      <c r="R409" s="127">
        <f>SUM(I409+E409+M409+O409+G409+K409+Q409)*15%</f>
        <v>1909.44</v>
      </c>
      <c r="S409" s="215">
        <f>SUM(E409+I409+O409+G409+K409+M409+Q409+R409)</f>
        <v>14639.04</v>
      </c>
      <c r="T409" s="51"/>
    </row>
    <row r="410" spans="1:20" ht="12.75">
      <c r="A410" s="236"/>
      <c r="B410" s="7" t="s">
        <v>251</v>
      </c>
      <c r="C410" s="2" t="s">
        <v>28</v>
      </c>
      <c r="D410" s="6">
        <v>1</v>
      </c>
      <c r="E410" s="110">
        <v>9360</v>
      </c>
      <c r="F410" s="110"/>
      <c r="G410" s="110">
        <f>SUM(F410*E410)</f>
        <v>0</v>
      </c>
      <c r="H410" s="110"/>
      <c r="I410" s="110"/>
      <c r="J410" s="110"/>
      <c r="K410" s="110">
        <f>SUM(J410*E410)/100</f>
        <v>0</v>
      </c>
      <c r="L410" s="110"/>
      <c r="M410" s="110"/>
      <c r="N410" s="111"/>
      <c r="O410" s="111"/>
      <c r="P410" s="102">
        <v>5</v>
      </c>
      <c r="Q410" s="102">
        <f>SUM(P410*E410)/100</f>
        <v>468</v>
      </c>
      <c r="R410" s="127">
        <f>SUM(I410+E410+M410+O410+G410+K410+Q410)*15%</f>
        <v>1474.2</v>
      </c>
      <c r="S410" s="215">
        <f>SUM(E410+I410+O410+G410+K410+M410+Q410+R410)</f>
        <v>11302.2</v>
      </c>
      <c r="T410" s="51"/>
    </row>
    <row r="411" spans="1:20" ht="12.75">
      <c r="A411" s="207"/>
      <c r="B411" s="172" t="s">
        <v>8</v>
      </c>
      <c r="C411" s="171"/>
      <c r="D411" s="172">
        <f>D409+D410</f>
        <v>2</v>
      </c>
      <c r="E411" s="174">
        <f aca="true" t="shared" si="147" ref="E411:S411">E409+E410</f>
        <v>19968</v>
      </c>
      <c r="F411" s="174"/>
      <c r="G411" s="174">
        <f t="shared" si="147"/>
        <v>0</v>
      </c>
      <c r="H411" s="174"/>
      <c r="I411" s="107">
        <f t="shared" si="147"/>
        <v>0</v>
      </c>
      <c r="J411" s="107"/>
      <c r="K411" s="107">
        <f t="shared" si="147"/>
        <v>1591.2</v>
      </c>
      <c r="L411" s="107"/>
      <c r="M411" s="107">
        <f t="shared" si="147"/>
        <v>0</v>
      </c>
      <c r="N411" s="107"/>
      <c r="O411" s="107">
        <f t="shared" si="147"/>
        <v>0</v>
      </c>
      <c r="P411" s="107"/>
      <c r="Q411" s="107">
        <f t="shared" si="147"/>
        <v>998.4</v>
      </c>
      <c r="R411" s="132">
        <f t="shared" si="147"/>
        <v>3383.6400000000003</v>
      </c>
      <c r="S411" s="235">
        <f t="shared" si="147"/>
        <v>25941.24</v>
      </c>
      <c r="T411" s="51"/>
    </row>
    <row r="412" spans="1:20" ht="22.5">
      <c r="A412" s="236"/>
      <c r="B412" s="9" t="s">
        <v>252</v>
      </c>
      <c r="C412" s="2" t="s">
        <v>20</v>
      </c>
      <c r="D412" s="6">
        <v>1</v>
      </c>
      <c r="E412" s="110">
        <v>10608</v>
      </c>
      <c r="F412" s="110"/>
      <c r="G412" s="110">
        <f>SUM(F412*E412)</f>
        <v>0</v>
      </c>
      <c r="H412" s="110"/>
      <c r="I412" s="110"/>
      <c r="J412" s="110">
        <v>15</v>
      </c>
      <c r="K412" s="110">
        <f>SUM(J412*E412)/100</f>
        <v>1591.2</v>
      </c>
      <c r="L412" s="110">
        <v>4</v>
      </c>
      <c r="M412" s="110">
        <f>SUM(L412*E412)/100</f>
        <v>424.32</v>
      </c>
      <c r="N412" s="111"/>
      <c r="O412" s="111"/>
      <c r="P412" s="102">
        <v>5</v>
      </c>
      <c r="Q412" s="102">
        <f>SUM(P412*E412)/100</f>
        <v>530.4</v>
      </c>
      <c r="R412" s="127">
        <f>SUM(I412+E412+M412+O412+G412+K412+Q412)*15%</f>
        <v>1973.088</v>
      </c>
      <c r="S412" s="215">
        <f>SUM(E412+I412+O412+G412+K412+M412+Q412+R412)</f>
        <v>15127.008</v>
      </c>
      <c r="T412" s="51"/>
    </row>
    <row r="413" spans="1:20" ht="22.5">
      <c r="A413" s="236"/>
      <c r="B413" s="9" t="s">
        <v>252</v>
      </c>
      <c r="C413" s="2" t="s">
        <v>128</v>
      </c>
      <c r="D413" s="6">
        <v>1</v>
      </c>
      <c r="E413" s="110">
        <v>9360</v>
      </c>
      <c r="F413" s="110"/>
      <c r="G413" s="110">
        <f>SUM(F413*E413)</f>
        <v>0</v>
      </c>
      <c r="H413" s="110"/>
      <c r="I413" s="110"/>
      <c r="J413" s="110">
        <v>15</v>
      </c>
      <c r="K413" s="110">
        <f>SUM(J413*E413)/100</f>
        <v>1404</v>
      </c>
      <c r="L413" s="110">
        <v>4</v>
      </c>
      <c r="M413" s="110">
        <f>SUM(L413*E413)/100</f>
        <v>374.4</v>
      </c>
      <c r="N413" s="111"/>
      <c r="O413" s="111"/>
      <c r="P413" s="102">
        <v>5</v>
      </c>
      <c r="Q413" s="102">
        <f>SUM(P413*E413)/100</f>
        <v>468</v>
      </c>
      <c r="R413" s="127">
        <f>SUM(I413+E413+M413+O413+G413+K413+Q413)*15%</f>
        <v>1740.9599999999998</v>
      </c>
      <c r="S413" s="215">
        <f>SUM(E413+I413+O413+G413+K413+M413+Q413+R413)</f>
        <v>13347.359999999999</v>
      </c>
      <c r="T413" s="51"/>
    </row>
    <row r="414" spans="1:20" s="69" customFormat="1" ht="22.5">
      <c r="A414" s="236"/>
      <c r="B414" s="9" t="s">
        <v>252</v>
      </c>
      <c r="C414" s="4" t="s">
        <v>128</v>
      </c>
      <c r="D414" s="5">
        <v>1</v>
      </c>
      <c r="E414" s="110">
        <v>9360</v>
      </c>
      <c r="F414" s="110"/>
      <c r="G414" s="110">
        <f>SUM(F414*E414)</f>
        <v>0</v>
      </c>
      <c r="H414" s="110"/>
      <c r="I414" s="110"/>
      <c r="J414" s="110"/>
      <c r="K414" s="110">
        <f>SUM(J414*E414)/100</f>
        <v>0</v>
      </c>
      <c r="L414" s="110">
        <v>4</v>
      </c>
      <c r="M414" s="110">
        <f>SUM(L414*E414)/100</f>
        <v>374.4</v>
      </c>
      <c r="N414" s="111"/>
      <c r="O414" s="111"/>
      <c r="P414" s="102">
        <v>5</v>
      </c>
      <c r="Q414" s="102">
        <f>SUM(P414*E414)/100</f>
        <v>468</v>
      </c>
      <c r="R414" s="127">
        <f>SUM(I414+E414+M414+O414+G414+K414+Q414)*15%</f>
        <v>1530.36</v>
      </c>
      <c r="S414" s="215">
        <f>SUM(E414+I414+O414+G414+K414+M414+Q414+R414)</f>
        <v>11732.76</v>
      </c>
      <c r="T414" s="51"/>
    </row>
    <row r="415" spans="1:20" ht="22.5">
      <c r="A415" s="236"/>
      <c r="B415" s="9" t="s">
        <v>252</v>
      </c>
      <c r="C415" s="4" t="s">
        <v>118</v>
      </c>
      <c r="D415" s="5">
        <v>1</v>
      </c>
      <c r="E415" s="110">
        <v>7072</v>
      </c>
      <c r="F415" s="110"/>
      <c r="G415" s="110">
        <f>SUM(F415*E415)</f>
        <v>0</v>
      </c>
      <c r="H415" s="110"/>
      <c r="I415" s="110"/>
      <c r="J415" s="110"/>
      <c r="K415" s="110">
        <f>SUM(J415*E415)/100</f>
        <v>0</v>
      </c>
      <c r="L415" s="110">
        <v>4</v>
      </c>
      <c r="M415" s="110">
        <f>SUM(L415*E415)/100</f>
        <v>282.88</v>
      </c>
      <c r="N415" s="111"/>
      <c r="O415" s="111"/>
      <c r="P415" s="102"/>
      <c r="Q415" s="102">
        <f>SUM(P415*E415)/100</f>
        <v>0</v>
      </c>
      <c r="R415" s="127">
        <f>SUM(I415+E415+M415+O415+G415+K415+Q415)*15%</f>
        <v>1103.232</v>
      </c>
      <c r="S415" s="215">
        <f>SUM(E415+I415+O415+G415+K415+M415+Q415+R415)</f>
        <v>8458.112000000001</v>
      </c>
      <c r="T415" s="51"/>
    </row>
    <row r="416" spans="1:20" ht="22.5">
      <c r="A416" s="236"/>
      <c r="B416" s="9" t="s">
        <v>252</v>
      </c>
      <c r="C416" s="4" t="s">
        <v>118</v>
      </c>
      <c r="D416" s="5">
        <v>1</v>
      </c>
      <c r="E416" s="110">
        <v>7072</v>
      </c>
      <c r="F416" s="110"/>
      <c r="G416" s="110">
        <f>SUM(F416*E416)</f>
        <v>0</v>
      </c>
      <c r="H416" s="110"/>
      <c r="I416" s="110"/>
      <c r="J416" s="110">
        <v>15</v>
      </c>
      <c r="K416" s="110">
        <f>SUM(J416*E416)/100</f>
        <v>1060.8</v>
      </c>
      <c r="L416" s="110">
        <v>4</v>
      </c>
      <c r="M416" s="110">
        <f>SUM(L416*E416)/100</f>
        <v>282.88</v>
      </c>
      <c r="N416" s="111"/>
      <c r="O416" s="111"/>
      <c r="P416" s="102"/>
      <c r="Q416" s="102">
        <f>SUM(P416*E416)/100</f>
        <v>0</v>
      </c>
      <c r="R416" s="127">
        <f>SUM(I416+E416+M416+O416+G416+K416+Q416)*15%</f>
        <v>1262.352</v>
      </c>
      <c r="S416" s="215">
        <f>SUM(E416+I416+O416+G416+K416+M416+Q416+R416)</f>
        <v>9678.032000000001</v>
      </c>
      <c r="T416" s="51"/>
    </row>
    <row r="417" spans="1:20" ht="12.75">
      <c r="A417" s="236"/>
      <c r="B417" s="171" t="s">
        <v>8</v>
      </c>
      <c r="C417" s="49"/>
      <c r="D417" s="171">
        <f>SUM(D412:D416)</f>
        <v>5</v>
      </c>
      <c r="E417" s="164">
        <f aca="true" t="shared" si="148" ref="E417:S417">SUM(E412:E416)</f>
        <v>43472</v>
      </c>
      <c r="F417" s="164"/>
      <c r="G417" s="164">
        <f t="shared" si="148"/>
        <v>0</v>
      </c>
      <c r="H417" s="164"/>
      <c r="I417" s="103">
        <f t="shared" si="148"/>
        <v>0</v>
      </c>
      <c r="J417" s="103"/>
      <c r="K417" s="103">
        <f t="shared" si="148"/>
        <v>4056</v>
      </c>
      <c r="L417" s="103"/>
      <c r="M417" s="103">
        <f t="shared" si="148"/>
        <v>1738.88</v>
      </c>
      <c r="N417" s="103"/>
      <c r="O417" s="103">
        <f t="shared" si="148"/>
        <v>0</v>
      </c>
      <c r="P417" s="103"/>
      <c r="Q417" s="103">
        <f t="shared" si="148"/>
        <v>1466.4</v>
      </c>
      <c r="R417" s="108">
        <f t="shared" si="148"/>
        <v>7609.991999999999</v>
      </c>
      <c r="S417" s="208">
        <f t="shared" si="148"/>
        <v>58343.272</v>
      </c>
      <c r="T417" s="51"/>
    </row>
    <row r="418" spans="1:20" ht="22.5">
      <c r="A418" s="236"/>
      <c r="B418" s="7" t="s">
        <v>253</v>
      </c>
      <c r="C418" s="4" t="s">
        <v>198</v>
      </c>
      <c r="D418" s="5">
        <v>1</v>
      </c>
      <c r="E418" s="110">
        <v>10608</v>
      </c>
      <c r="F418" s="110"/>
      <c r="G418" s="110">
        <f>SUM(F418*E418)</f>
        <v>0</v>
      </c>
      <c r="H418" s="110"/>
      <c r="I418" s="110"/>
      <c r="J418" s="110">
        <v>15</v>
      </c>
      <c r="K418" s="110">
        <f>SUM(J418*E418)/100</f>
        <v>1591.2</v>
      </c>
      <c r="L418" s="110"/>
      <c r="M418" s="110"/>
      <c r="N418" s="111"/>
      <c r="O418" s="111"/>
      <c r="P418" s="102">
        <v>5</v>
      </c>
      <c r="Q418" s="102">
        <f>SUM(P418*E418)/100</f>
        <v>530.4</v>
      </c>
      <c r="R418" s="127">
        <f>SUM(I418+E418+M418+O418+G418+K418+Q418)*15%</f>
        <v>1909.44</v>
      </c>
      <c r="S418" s="215">
        <f>SUM(E418+I418+O418+G418+K418+M418+Q418+R418)</f>
        <v>14639.04</v>
      </c>
      <c r="T418" s="51"/>
    </row>
    <row r="419" spans="1:20" ht="12.75">
      <c r="A419" s="236"/>
      <c r="B419" s="7" t="s">
        <v>253</v>
      </c>
      <c r="C419" s="7" t="s">
        <v>255</v>
      </c>
      <c r="D419" s="5">
        <v>1</v>
      </c>
      <c r="E419" s="110">
        <v>9360</v>
      </c>
      <c r="F419" s="110"/>
      <c r="G419" s="110">
        <f>SUM(F419*E419)</f>
        <v>0</v>
      </c>
      <c r="H419" s="110"/>
      <c r="I419" s="110"/>
      <c r="J419" s="110"/>
      <c r="K419" s="110">
        <f>SUM(J419*E419)/100</f>
        <v>0</v>
      </c>
      <c r="L419" s="110"/>
      <c r="M419" s="110"/>
      <c r="N419" s="110"/>
      <c r="O419" s="110"/>
      <c r="P419" s="102">
        <v>5</v>
      </c>
      <c r="Q419" s="102">
        <f>SUM(P419*E419)/100</f>
        <v>468</v>
      </c>
      <c r="R419" s="127">
        <f>SUM(I419+E419+M419+O419+G419+K419+Q419)*15%</f>
        <v>1474.2</v>
      </c>
      <c r="S419" s="215">
        <f>SUM(E419+I419+O419+G419+K419+M419+Q419+R419)</f>
        <v>11302.2</v>
      </c>
      <c r="T419" s="51"/>
    </row>
    <row r="420" spans="1:20" ht="12.75">
      <c r="A420" s="236"/>
      <c r="B420" s="7" t="s">
        <v>253</v>
      </c>
      <c r="C420" s="4" t="s">
        <v>316</v>
      </c>
      <c r="D420" s="6">
        <v>1</v>
      </c>
      <c r="E420" s="110">
        <v>9672</v>
      </c>
      <c r="F420" s="110"/>
      <c r="G420" s="110">
        <f>SUM(F420*E420)</f>
        <v>0</v>
      </c>
      <c r="H420" s="110"/>
      <c r="I420" s="110"/>
      <c r="J420" s="110">
        <v>15</v>
      </c>
      <c r="K420" s="110">
        <f>SUM(J420*E420)/100</f>
        <v>1450.8</v>
      </c>
      <c r="L420" s="110"/>
      <c r="M420" s="110"/>
      <c r="N420" s="111"/>
      <c r="O420" s="111"/>
      <c r="P420" s="102">
        <v>5</v>
      </c>
      <c r="Q420" s="102">
        <f>SUM(P420*E420)/100</f>
        <v>483.6</v>
      </c>
      <c r="R420" s="127">
        <f>SUM(I420+E420+M420+O420+G420+K420+Q420)*15%</f>
        <v>1740.9599999999998</v>
      </c>
      <c r="S420" s="215">
        <f>SUM(E420+I420+O420+G420+K420+M420+Q420+R420)</f>
        <v>13347.359999999999</v>
      </c>
      <c r="T420" s="51"/>
    </row>
    <row r="421" spans="1:20" ht="12.75">
      <c r="A421" s="216"/>
      <c r="B421" s="184" t="s">
        <v>8</v>
      </c>
      <c r="C421" s="185"/>
      <c r="D421" s="184">
        <f>SUM(D418:D420)</f>
        <v>3</v>
      </c>
      <c r="E421" s="174">
        <f>SUM(E418:E420)</f>
        <v>29640</v>
      </c>
      <c r="F421" s="174"/>
      <c r="G421" s="174">
        <f>SUM(G418:G420)</f>
        <v>0</v>
      </c>
      <c r="H421" s="107"/>
      <c r="I421" s="107">
        <f>SUM(I418:I420)</f>
        <v>0</v>
      </c>
      <c r="J421" s="107"/>
      <c r="K421" s="107">
        <f>SUM(K418:K420)</f>
        <v>3042</v>
      </c>
      <c r="L421" s="107"/>
      <c r="M421" s="107">
        <f>SUM(M418:M420)</f>
        <v>0</v>
      </c>
      <c r="N421" s="107"/>
      <c r="O421" s="107">
        <f>SUM(O418:O420)</f>
        <v>0</v>
      </c>
      <c r="P421" s="107"/>
      <c r="Q421" s="107">
        <f>SUM(Q418:Q420)</f>
        <v>1482</v>
      </c>
      <c r="R421" s="132">
        <f>SUM(R418:R420)</f>
        <v>5124.6</v>
      </c>
      <c r="S421" s="235">
        <f>SUM(S418:S420)</f>
        <v>39288.6</v>
      </c>
      <c r="T421" s="51"/>
    </row>
    <row r="422" spans="1:20" ht="12.75">
      <c r="A422" s="236"/>
      <c r="B422" s="7" t="s">
        <v>254</v>
      </c>
      <c r="C422" s="4" t="s">
        <v>129</v>
      </c>
      <c r="D422" s="6">
        <v>1</v>
      </c>
      <c r="E422" s="110">
        <v>9360</v>
      </c>
      <c r="F422" s="110"/>
      <c r="G422" s="110">
        <f>SUM(F422*E422)</f>
        <v>0</v>
      </c>
      <c r="H422" s="110"/>
      <c r="I422" s="110"/>
      <c r="J422" s="110"/>
      <c r="K422" s="110">
        <f>SUM(J422*E422)/100</f>
        <v>0</v>
      </c>
      <c r="L422" s="110"/>
      <c r="M422" s="110"/>
      <c r="N422" s="111"/>
      <c r="O422" s="111"/>
      <c r="P422" s="102">
        <v>5</v>
      </c>
      <c r="Q422" s="102">
        <f>SUM(P422*E422)/100</f>
        <v>468</v>
      </c>
      <c r="R422" s="127">
        <f>SUM(I422+E422+M422+O422+G422+K422+Q422)*15%</f>
        <v>1474.2</v>
      </c>
      <c r="S422" s="215">
        <f>SUM(E422+I422+O422+G422+K422+M422+Q422+R422)</f>
        <v>11302.2</v>
      </c>
      <c r="T422" s="51"/>
    </row>
    <row r="423" spans="1:20" ht="12.75">
      <c r="A423" s="205"/>
      <c r="B423" s="7" t="s">
        <v>254</v>
      </c>
      <c r="C423" s="4" t="s">
        <v>218</v>
      </c>
      <c r="D423" s="5">
        <v>1</v>
      </c>
      <c r="E423" s="110">
        <v>9360</v>
      </c>
      <c r="F423" s="110"/>
      <c r="G423" s="110">
        <f>SUM(F423*E423)</f>
        <v>0</v>
      </c>
      <c r="H423" s="110"/>
      <c r="I423" s="110">
        <f>(E423*H423)/100</f>
        <v>0</v>
      </c>
      <c r="J423" s="110">
        <v>15</v>
      </c>
      <c r="K423" s="110">
        <f>SUM(E423*J423)/100</f>
        <v>1404</v>
      </c>
      <c r="L423" s="110"/>
      <c r="M423" s="110"/>
      <c r="N423" s="111"/>
      <c r="O423" s="111"/>
      <c r="P423" s="102">
        <v>5</v>
      </c>
      <c r="Q423" s="102">
        <f>SUM(P423*E423)/100</f>
        <v>468</v>
      </c>
      <c r="R423" s="127">
        <f>SUM(I423+E423+M423+O423+G423+K423+Q423)*15%</f>
        <v>1684.8</v>
      </c>
      <c r="S423" s="215">
        <f>SUM(E423+I423+O423+G423+K423+M423+Q423+R423)</f>
        <v>12916.8</v>
      </c>
      <c r="T423" s="51"/>
    </row>
    <row r="424" spans="1:20" s="69" customFormat="1" ht="12.75">
      <c r="A424" s="216"/>
      <c r="B424" s="7" t="s">
        <v>254</v>
      </c>
      <c r="C424" s="175" t="s">
        <v>311</v>
      </c>
      <c r="D424" s="5">
        <v>1</v>
      </c>
      <c r="E424" s="110">
        <v>9360</v>
      </c>
      <c r="F424" s="110"/>
      <c r="G424" s="110">
        <f>SUM(F424*E424)</f>
        <v>0</v>
      </c>
      <c r="H424" s="110"/>
      <c r="I424" s="110"/>
      <c r="J424" s="110">
        <v>15</v>
      </c>
      <c r="K424" s="110">
        <f>SUM(J424*E424)/100</f>
        <v>1404</v>
      </c>
      <c r="L424" s="110"/>
      <c r="M424" s="110"/>
      <c r="N424" s="111"/>
      <c r="O424" s="111"/>
      <c r="P424" s="102">
        <v>5</v>
      </c>
      <c r="Q424" s="102">
        <f>SUM(P424*E424)/100</f>
        <v>468</v>
      </c>
      <c r="R424" s="127">
        <f>SUM(I424+E424+M424+O424+G424+K424+Q424)*15%</f>
        <v>1684.8</v>
      </c>
      <c r="S424" s="215">
        <f>SUM(E424+I424+O424+G424+K424+M424+Q424+R424)</f>
        <v>12916.8</v>
      </c>
      <c r="T424" s="51"/>
    </row>
    <row r="425" spans="1:20" ht="12.75">
      <c r="A425" s="237"/>
      <c r="B425" s="185" t="s">
        <v>8</v>
      </c>
      <c r="C425" s="185"/>
      <c r="D425" s="185">
        <f>SUM(D422:D424)</f>
        <v>3</v>
      </c>
      <c r="E425" s="164">
        <f aca="true" t="shared" si="149" ref="E425:S425">SUM(E422:E424)</f>
        <v>28080</v>
      </c>
      <c r="F425" s="164"/>
      <c r="G425" s="164">
        <f t="shared" si="149"/>
        <v>0</v>
      </c>
      <c r="H425" s="105"/>
      <c r="I425" s="105">
        <f t="shared" si="149"/>
        <v>0</v>
      </c>
      <c r="J425" s="105"/>
      <c r="K425" s="105">
        <f t="shared" si="149"/>
        <v>2808</v>
      </c>
      <c r="L425" s="105"/>
      <c r="M425" s="105">
        <f t="shared" si="149"/>
        <v>0</v>
      </c>
      <c r="N425" s="105"/>
      <c r="O425" s="105">
        <f t="shared" si="149"/>
        <v>0</v>
      </c>
      <c r="P425" s="105"/>
      <c r="Q425" s="105">
        <f t="shared" si="149"/>
        <v>1404</v>
      </c>
      <c r="R425" s="82">
        <f t="shared" si="149"/>
        <v>4843.8</v>
      </c>
      <c r="S425" s="217">
        <f t="shared" si="149"/>
        <v>37135.8</v>
      </c>
      <c r="T425" s="51"/>
    </row>
    <row r="426" spans="1:19" ht="22.5">
      <c r="A426" s="238">
        <v>1</v>
      </c>
      <c r="B426" s="9" t="s">
        <v>256</v>
      </c>
      <c r="C426" s="4" t="s">
        <v>32</v>
      </c>
      <c r="D426" s="5">
        <v>1</v>
      </c>
      <c r="E426" s="110">
        <v>7592</v>
      </c>
      <c r="F426" s="110"/>
      <c r="G426" s="110">
        <f>SUM(F426*E426)</f>
        <v>0</v>
      </c>
      <c r="H426" s="110"/>
      <c r="I426" s="110"/>
      <c r="J426" s="110">
        <v>15</v>
      </c>
      <c r="K426" s="110">
        <f>SUM(J426*E426)/100</f>
        <v>1138.8</v>
      </c>
      <c r="L426" s="110"/>
      <c r="M426" s="110"/>
      <c r="N426" s="111"/>
      <c r="O426" s="111"/>
      <c r="P426" s="102">
        <v>5</v>
      </c>
      <c r="Q426" s="102">
        <f>SUM(P426*E426)/100</f>
        <v>379.6</v>
      </c>
      <c r="R426" s="127">
        <f>SUM(I426+E426+M426+O426+G426+K426+Q426)*15%</f>
        <v>1366.56</v>
      </c>
      <c r="S426" s="215">
        <f>SUM(E426+I426+O426+G426+K426+M426+Q426+R426)</f>
        <v>10476.96</v>
      </c>
    </row>
    <row r="427" spans="1:20" s="69" customFormat="1" ht="22.5">
      <c r="A427" s="236">
        <v>2</v>
      </c>
      <c r="B427" s="9" t="s">
        <v>256</v>
      </c>
      <c r="C427" s="4" t="s">
        <v>239</v>
      </c>
      <c r="D427" s="5">
        <v>1</v>
      </c>
      <c r="E427" s="110">
        <v>9360</v>
      </c>
      <c r="F427" s="110"/>
      <c r="G427" s="110"/>
      <c r="H427" s="110"/>
      <c r="I427" s="110"/>
      <c r="J427" s="110"/>
      <c r="K427" s="110">
        <f>SUM(J427*E427)/100</f>
        <v>0</v>
      </c>
      <c r="L427" s="110"/>
      <c r="M427" s="110"/>
      <c r="N427" s="111"/>
      <c r="O427" s="111"/>
      <c r="P427" s="102">
        <v>5</v>
      </c>
      <c r="Q427" s="102">
        <f>SUM(P427*E427)/100</f>
        <v>468</v>
      </c>
      <c r="R427" s="127">
        <f>SUM(I427+E427+M427+O427+G427+K427+Q427)*15%</f>
        <v>1474.2</v>
      </c>
      <c r="S427" s="215">
        <f>SUM(E427+I427+O427+G427+K427+M427+Q427+R427)</f>
        <v>11302.2</v>
      </c>
      <c r="T427" s="51"/>
    </row>
    <row r="428" spans="1:19" ht="22.5">
      <c r="A428" s="236">
        <v>3</v>
      </c>
      <c r="B428" s="9" t="s">
        <v>256</v>
      </c>
      <c r="C428" s="4" t="s">
        <v>265</v>
      </c>
      <c r="D428" s="5">
        <v>1</v>
      </c>
      <c r="E428" s="110">
        <v>8528</v>
      </c>
      <c r="F428" s="110"/>
      <c r="G428" s="110">
        <f>SUM(F428*E428)</f>
        <v>0</v>
      </c>
      <c r="H428" s="110"/>
      <c r="I428" s="110"/>
      <c r="J428" s="110"/>
      <c r="K428" s="110">
        <f>SUM(J428*E428)/100</f>
        <v>0</v>
      </c>
      <c r="L428" s="110"/>
      <c r="M428" s="110">
        <f>SUM(L428*E428)/100</f>
        <v>0</v>
      </c>
      <c r="N428" s="111"/>
      <c r="O428" s="111"/>
      <c r="P428" s="102">
        <v>5</v>
      </c>
      <c r="Q428" s="102">
        <f>SUM(P428*E428)/100</f>
        <v>426.4</v>
      </c>
      <c r="R428" s="127">
        <f>SUM(I428+E428+M428+O428+G428+K428+Q428)*15%</f>
        <v>1343.1599999999999</v>
      </c>
      <c r="S428" s="215">
        <f>SUM(E428+I428+O428+G428+K428+M428+Q428+R428)</f>
        <v>10297.56</v>
      </c>
    </row>
    <row r="429" spans="1:20" s="66" customFormat="1" ht="22.5">
      <c r="A429" s="238">
        <v>4</v>
      </c>
      <c r="B429" s="9" t="s">
        <v>256</v>
      </c>
      <c r="C429" s="4" t="s">
        <v>130</v>
      </c>
      <c r="D429" s="5">
        <v>1</v>
      </c>
      <c r="E429" s="110">
        <v>7592</v>
      </c>
      <c r="F429" s="110"/>
      <c r="G429" s="110">
        <f>SUM(F429*E429)</f>
        <v>0</v>
      </c>
      <c r="H429" s="110"/>
      <c r="I429" s="110"/>
      <c r="J429" s="110">
        <v>15</v>
      </c>
      <c r="K429" s="110">
        <f aca="true" t="shared" si="150" ref="K429:K449">SUM(J429*E429)/100</f>
        <v>1138.8</v>
      </c>
      <c r="L429" s="110"/>
      <c r="M429" s="110"/>
      <c r="N429" s="111"/>
      <c r="O429" s="111"/>
      <c r="P429" s="102"/>
      <c r="Q429" s="102">
        <f aca="true" t="shared" si="151" ref="Q429:Q449">SUM(P429*E429)/100</f>
        <v>0</v>
      </c>
      <c r="R429" s="127">
        <f aca="true" t="shared" si="152" ref="R429:R449">SUM(I429+E429+M429+O429+G429+K429+Q429)*15%</f>
        <v>1309.62</v>
      </c>
      <c r="S429" s="215">
        <f aca="true" t="shared" si="153" ref="S429:S449">SUM(E429+I429+O429+G429+K429+M429+Q429+R429)</f>
        <v>10040.419999999998</v>
      </c>
      <c r="T429" s="52"/>
    </row>
    <row r="430" spans="1:20" ht="22.5">
      <c r="A430" s="236">
        <v>5</v>
      </c>
      <c r="B430" s="9" t="s">
        <v>256</v>
      </c>
      <c r="C430" s="4" t="s">
        <v>29</v>
      </c>
      <c r="D430" s="5">
        <v>1</v>
      </c>
      <c r="E430" s="110">
        <v>7280</v>
      </c>
      <c r="F430" s="110"/>
      <c r="G430" s="110">
        <f>SUM(F430*E430)</f>
        <v>0</v>
      </c>
      <c r="H430" s="110"/>
      <c r="I430" s="110"/>
      <c r="J430" s="110"/>
      <c r="K430" s="110">
        <f>SUM(J430*E430)/100</f>
        <v>0</v>
      </c>
      <c r="L430" s="110">
        <v>4</v>
      </c>
      <c r="M430" s="110">
        <f>SUM(L430*E430)/100</f>
        <v>291.2</v>
      </c>
      <c r="N430" s="111"/>
      <c r="O430" s="111"/>
      <c r="P430" s="102"/>
      <c r="Q430" s="102">
        <f>SUM(P430*E430)/100</f>
        <v>0</v>
      </c>
      <c r="R430" s="127">
        <f>SUM(I430+E430+M430+O430+G430+K430+Q430)*15%</f>
        <v>1135.6799999999998</v>
      </c>
      <c r="S430" s="215">
        <f>SUM(E430+I430+O430+G430+K430+M430+Q430+R430)</f>
        <v>8706.88</v>
      </c>
      <c r="T430" s="51"/>
    </row>
    <row r="431" spans="1:20" ht="22.5">
      <c r="A431" s="236">
        <v>6</v>
      </c>
      <c r="B431" s="9" t="s">
        <v>256</v>
      </c>
      <c r="C431" s="33" t="s">
        <v>248</v>
      </c>
      <c r="D431" s="60">
        <v>1</v>
      </c>
      <c r="E431" s="110">
        <v>7384</v>
      </c>
      <c r="F431" s="102"/>
      <c r="G431" s="102">
        <f>E431*F431</f>
        <v>0</v>
      </c>
      <c r="H431" s="102"/>
      <c r="I431" s="102"/>
      <c r="J431" s="102"/>
      <c r="K431" s="102">
        <f>SUM(J431*E431)/100</f>
        <v>0</v>
      </c>
      <c r="L431" s="102"/>
      <c r="M431" s="102">
        <f>E431*L431</f>
        <v>0</v>
      </c>
      <c r="N431" s="102"/>
      <c r="O431" s="102"/>
      <c r="P431" s="102">
        <v>5</v>
      </c>
      <c r="Q431" s="102">
        <f>SUM(P431*E431)/100</f>
        <v>369.2</v>
      </c>
      <c r="R431" s="127">
        <f>SUM(I431+E431+M431+O431+G431+K431+Q431)*15%</f>
        <v>1162.98</v>
      </c>
      <c r="S431" s="215">
        <f>SUM(E431+I431+O431+G431+K431+M431+Q431+R431)</f>
        <v>8916.18</v>
      </c>
      <c r="T431" s="51"/>
    </row>
    <row r="432" spans="1:20" ht="22.5">
      <c r="A432" s="238">
        <v>7</v>
      </c>
      <c r="B432" s="9" t="s">
        <v>256</v>
      </c>
      <c r="C432" s="4" t="s">
        <v>21</v>
      </c>
      <c r="D432" s="5">
        <v>1</v>
      </c>
      <c r="E432" s="110">
        <v>7072</v>
      </c>
      <c r="F432" s="110"/>
      <c r="G432" s="110">
        <f aca="true" t="shared" si="154" ref="G432:G449">SUM(F432*E432)</f>
        <v>0</v>
      </c>
      <c r="H432" s="110"/>
      <c r="I432" s="110"/>
      <c r="J432" s="110"/>
      <c r="K432" s="110">
        <f t="shared" si="150"/>
        <v>0</v>
      </c>
      <c r="L432" s="110">
        <v>4</v>
      </c>
      <c r="M432" s="110">
        <f aca="true" t="shared" si="155" ref="M432:M437">SUM(L432*E432)/100</f>
        <v>282.88</v>
      </c>
      <c r="N432" s="111"/>
      <c r="O432" s="111"/>
      <c r="P432" s="102"/>
      <c r="Q432" s="102">
        <f t="shared" si="151"/>
        <v>0</v>
      </c>
      <c r="R432" s="127">
        <f t="shared" si="152"/>
        <v>1103.232</v>
      </c>
      <c r="S432" s="215">
        <f t="shared" si="153"/>
        <v>8458.112000000001</v>
      </c>
      <c r="T432" s="51"/>
    </row>
    <row r="433" spans="1:20" ht="22.5">
      <c r="A433" s="236">
        <v>8</v>
      </c>
      <c r="B433" s="9" t="s">
        <v>256</v>
      </c>
      <c r="C433" s="4" t="s">
        <v>21</v>
      </c>
      <c r="D433" s="5">
        <v>1</v>
      </c>
      <c r="E433" s="110">
        <v>7072</v>
      </c>
      <c r="F433" s="110"/>
      <c r="G433" s="110">
        <f t="shared" si="154"/>
        <v>0</v>
      </c>
      <c r="H433" s="110"/>
      <c r="I433" s="110"/>
      <c r="J433" s="110"/>
      <c r="K433" s="110">
        <f t="shared" si="150"/>
        <v>0</v>
      </c>
      <c r="L433" s="110">
        <v>4</v>
      </c>
      <c r="M433" s="110">
        <f t="shared" si="155"/>
        <v>282.88</v>
      </c>
      <c r="N433" s="111"/>
      <c r="O433" s="111"/>
      <c r="P433" s="102"/>
      <c r="Q433" s="102">
        <f t="shared" si="151"/>
        <v>0</v>
      </c>
      <c r="R433" s="127">
        <f t="shared" si="152"/>
        <v>1103.232</v>
      </c>
      <c r="S433" s="215">
        <f t="shared" si="153"/>
        <v>8458.112000000001</v>
      </c>
      <c r="T433" s="51"/>
    </row>
    <row r="434" spans="1:20" ht="22.5">
      <c r="A434" s="236">
        <v>9</v>
      </c>
      <c r="B434" s="9" t="s">
        <v>256</v>
      </c>
      <c r="C434" s="4" t="s">
        <v>21</v>
      </c>
      <c r="D434" s="5">
        <v>1</v>
      </c>
      <c r="E434" s="110">
        <v>7072</v>
      </c>
      <c r="F434" s="110"/>
      <c r="G434" s="110">
        <f t="shared" si="154"/>
        <v>0</v>
      </c>
      <c r="H434" s="110"/>
      <c r="I434" s="110"/>
      <c r="J434" s="110"/>
      <c r="K434" s="110">
        <f t="shared" si="150"/>
        <v>0</v>
      </c>
      <c r="L434" s="110">
        <v>4</v>
      </c>
      <c r="M434" s="110">
        <f t="shared" si="155"/>
        <v>282.88</v>
      </c>
      <c r="N434" s="111"/>
      <c r="O434" s="111"/>
      <c r="P434" s="102"/>
      <c r="Q434" s="102">
        <f t="shared" si="151"/>
        <v>0</v>
      </c>
      <c r="R434" s="127">
        <f t="shared" si="152"/>
        <v>1103.232</v>
      </c>
      <c r="S434" s="215">
        <f t="shared" si="153"/>
        <v>8458.112000000001</v>
      </c>
      <c r="T434" s="51"/>
    </row>
    <row r="435" spans="1:20" ht="22.5">
      <c r="A435" s="238">
        <v>10</v>
      </c>
      <c r="B435" s="9" t="s">
        <v>256</v>
      </c>
      <c r="C435" s="4" t="s">
        <v>21</v>
      </c>
      <c r="D435" s="5">
        <v>1</v>
      </c>
      <c r="E435" s="110">
        <v>7072</v>
      </c>
      <c r="F435" s="110"/>
      <c r="G435" s="110">
        <f t="shared" si="154"/>
        <v>0</v>
      </c>
      <c r="H435" s="110"/>
      <c r="I435" s="110"/>
      <c r="J435" s="110">
        <v>15</v>
      </c>
      <c r="K435" s="110">
        <f t="shared" si="150"/>
        <v>1060.8</v>
      </c>
      <c r="L435" s="110">
        <v>4</v>
      </c>
      <c r="M435" s="110">
        <f t="shared" si="155"/>
        <v>282.88</v>
      </c>
      <c r="N435" s="111"/>
      <c r="O435" s="111"/>
      <c r="P435" s="102"/>
      <c r="Q435" s="102">
        <f t="shared" si="151"/>
        <v>0</v>
      </c>
      <c r="R435" s="127">
        <f t="shared" si="152"/>
        <v>1262.352</v>
      </c>
      <c r="S435" s="215">
        <f t="shared" si="153"/>
        <v>9678.032000000001</v>
      </c>
      <c r="T435" s="51"/>
    </row>
    <row r="436" spans="1:20" ht="22.5">
      <c r="A436" s="236">
        <v>11</v>
      </c>
      <c r="B436" s="9" t="s">
        <v>256</v>
      </c>
      <c r="C436" s="4" t="s">
        <v>21</v>
      </c>
      <c r="D436" s="5">
        <v>1</v>
      </c>
      <c r="E436" s="110">
        <v>7072</v>
      </c>
      <c r="F436" s="110"/>
      <c r="G436" s="110">
        <f t="shared" si="154"/>
        <v>0</v>
      </c>
      <c r="H436" s="110"/>
      <c r="I436" s="110"/>
      <c r="J436" s="110">
        <v>10</v>
      </c>
      <c r="K436" s="110">
        <f t="shared" si="150"/>
        <v>707.2</v>
      </c>
      <c r="L436" s="110">
        <v>4</v>
      </c>
      <c r="M436" s="110">
        <f t="shared" si="155"/>
        <v>282.88</v>
      </c>
      <c r="N436" s="111"/>
      <c r="O436" s="111"/>
      <c r="P436" s="102"/>
      <c r="Q436" s="102">
        <f t="shared" si="151"/>
        <v>0</v>
      </c>
      <c r="R436" s="127">
        <f t="shared" si="152"/>
        <v>1209.312</v>
      </c>
      <c r="S436" s="215">
        <f t="shared" si="153"/>
        <v>9271.392</v>
      </c>
      <c r="T436" s="51"/>
    </row>
    <row r="437" spans="1:20" ht="22.5">
      <c r="A437" s="238">
        <v>12</v>
      </c>
      <c r="B437" s="9" t="s">
        <v>256</v>
      </c>
      <c r="C437" s="4" t="s">
        <v>131</v>
      </c>
      <c r="D437" s="5">
        <v>1</v>
      </c>
      <c r="E437" s="110">
        <v>6458</v>
      </c>
      <c r="F437" s="110"/>
      <c r="G437" s="110">
        <f t="shared" si="154"/>
        <v>0</v>
      </c>
      <c r="H437" s="110"/>
      <c r="I437" s="110"/>
      <c r="J437" s="110">
        <v>15</v>
      </c>
      <c r="K437" s="110">
        <f t="shared" si="150"/>
        <v>968.7</v>
      </c>
      <c r="L437" s="110">
        <v>8</v>
      </c>
      <c r="M437" s="110">
        <f t="shared" si="155"/>
        <v>516.64</v>
      </c>
      <c r="N437" s="111"/>
      <c r="O437" s="111"/>
      <c r="P437" s="102"/>
      <c r="Q437" s="102">
        <f t="shared" si="151"/>
        <v>0</v>
      </c>
      <c r="R437" s="127">
        <f t="shared" si="152"/>
        <v>1191.501</v>
      </c>
      <c r="S437" s="215">
        <f t="shared" si="153"/>
        <v>9134.841</v>
      </c>
      <c r="T437" s="51"/>
    </row>
    <row r="438" spans="1:20" ht="22.5">
      <c r="A438" s="236">
        <v>13</v>
      </c>
      <c r="B438" s="9" t="s">
        <v>256</v>
      </c>
      <c r="C438" s="4" t="s">
        <v>131</v>
      </c>
      <c r="D438" s="5">
        <v>1</v>
      </c>
      <c r="E438" s="110">
        <v>6458</v>
      </c>
      <c r="F438" s="110"/>
      <c r="G438" s="110">
        <f t="shared" si="154"/>
        <v>0</v>
      </c>
      <c r="H438" s="110"/>
      <c r="I438" s="110"/>
      <c r="J438" s="110">
        <v>15</v>
      </c>
      <c r="K438" s="110">
        <f t="shared" si="150"/>
        <v>968.7</v>
      </c>
      <c r="L438" s="110">
        <v>8</v>
      </c>
      <c r="M438" s="110">
        <f aca="true" t="shared" si="156" ref="M438:M445">SUM(L438*E438)/100</f>
        <v>516.64</v>
      </c>
      <c r="N438" s="111"/>
      <c r="O438" s="111"/>
      <c r="P438" s="102"/>
      <c r="Q438" s="102">
        <f t="shared" si="151"/>
        <v>0</v>
      </c>
      <c r="R438" s="127">
        <f t="shared" si="152"/>
        <v>1191.501</v>
      </c>
      <c r="S438" s="215">
        <f t="shared" si="153"/>
        <v>9134.841</v>
      </c>
      <c r="T438" s="51"/>
    </row>
    <row r="439" spans="1:20" ht="22.5">
      <c r="A439" s="238">
        <v>14</v>
      </c>
      <c r="B439" s="9" t="s">
        <v>256</v>
      </c>
      <c r="C439" s="4" t="s">
        <v>132</v>
      </c>
      <c r="D439" s="5">
        <v>1</v>
      </c>
      <c r="E439" s="110">
        <v>7072</v>
      </c>
      <c r="F439" s="110"/>
      <c r="G439" s="110">
        <f t="shared" si="154"/>
        <v>0</v>
      </c>
      <c r="H439" s="110"/>
      <c r="I439" s="110"/>
      <c r="J439" s="110">
        <v>15</v>
      </c>
      <c r="K439" s="110">
        <f t="shared" si="150"/>
        <v>1060.8</v>
      </c>
      <c r="L439" s="110">
        <v>8</v>
      </c>
      <c r="M439" s="110">
        <f t="shared" si="156"/>
        <v>565.76</v>
      </c>
      <c r="N439" s="111"/>
      <c r="O439" s="111"/>
      <c r="P439" s="102"/>
      <c r="Q439" s="102">
        <f t="shared" si="151"/>
        <v>0</v>
      </c>
      <c r="R439" s="127">
        <f t="shared" si="152"/>
        <v>1304.7839999999999</v>
      </c>
      <c r="S439" s="215">
        <f t="shared" si="153"/>
        <v>10003.344</v>
      </c>
      <c r="T439" s="51"/>
    </row>
    <row r="440" spans="1:20" ht="22.5">
      <c r="A440" s="236">
        <v>15</v>
      </c>
      <c r="B440" s="9" t="s">
        <v>256</v>
      </c>
      <c r="C440" s="4" t="s">
        <v>132</v>
      </c>
      <c r="D440" s="5">
        <v>1</v>
      </c>
      <c r="E440" s="110">
        <v>7072</v>
      </c>
      <c r="F440" s="110"/>
      <c r="G440" s="110">
        <f>SUM(F440*E440)</f>
        <v>0</v>
      </c>
      <c r="H440" s="110"/>
      <c r="I440" s="110"/>
      <c r="J440" s="110">
        <v>15</v>
      </c>
      <c r="K440" s="110">
        <f t="shared" si="150"/>
        <v>1060.8</v>
      </c>
      <c r="L440" s="110">
        <v>8</v>
      </c>
      <c r="M440" s="110">
        <f t="shared" si="156"/>
        <v>565.76</v>
      </c>
      <c r="N440" s="111"/>
      <c r="O440" s="111"/>
      <c r="P440" s="102"/>
      <c r="Q440" s="102">
        <f t="shared" si="151"/>
        <v>0</v>
      </c>
      <c r="R440" s="127">
        <f t="shared" si="152"/>
        <v>1304.7839999999999</v>
      </c>
      <c r="S440" s="215">
        <f t="shared" si="153"/>
        <v>10003.344</v>
      </c>
      <c r="T440" s="51"/>
    </row>
    <row r="441" spans="1:20" ht="22.5">
      <c r="A441" s="238">
        <v>16</v>
      </c>
      <c r="B441" s="9" t="s">
        <v>256</v>
      </c>
      <c r="C441" s="4" t="s">
        <v>132</v>
      </c>
      <c r="D441" s="5">
        <v>1</v>
      </c>
      <c r="E441" s="110">
        <v>7072</v>
      </c>
      <c r="F441" s="110"/>
      <c r="G441" s="110">
        <f>SUM(F441*E441)</f>
        <v>0</v>
      </c>
      <c r="H441" s="110"/>
      <c r="I441" s="110"/>
      <c r="J441" s="110">
        <v>15</v>
      </c>
      <c r="K441" s="110">
        <f t="shared" si="150"/>
        <v>1060.8</v>
      </c>
      <c r="L441" s="110">
        <v>8</v>
      </c>
      <c r="M441" s="110">
        <f t="shared" si="156"/>
        <v>565.76</v>
      </c>
      <c r="N441" s="111"/>
      <c r="O441" s="111"/>
      <c r="P441" s="102"/>
      <c r="Q441" s="102">
        <f t="shared" si="151"/>
        <v>0</v>
      </c>
      <c r="R441" s="127">
        <f t="shared" si="152"/>
        <v>1304.7839999999999</v>
      </c>
      <c r="S441" s="215">
        <f t="shared" si="153"/>
        <v>10003.344</v>
      </c>
      <c r="T441" s="51"/>
    </row>
    <row r="442" spans="1:20" ht="22.5">
      <c r="A442" s="236">
        <v>17</v>
      </c>
      <c r="B442" s="9" t="s">
        <v>256</v>
      </c>
      <c r="C442" s="4" t="s">
        <v>22</v>
      </c>
      <c r="D442" s="5">
        <v>1</v>
      </c>
      <c r="E442" s="110">
        <v>7072</v>
      </c>
      <c r="F442" s="110"/>
      <c r="G442" s="110">
        <f t="shared" si="154"/>
        <v>0</v>
      </c>
      <c r="H442" s="110"/>
      <c r="I442" s="110"/>
      <c r="J442" s="110">
        <v>15</v>
      </c>
      <c r="K442" s="110">
        <f t="shared" si="150"/>
        <v>1060.8</v>
      </c>
      <c r="L442" s="110">
        <v>4</v>
      </c>
      <c r="M442" s="110">
        <f t="shared" si="156"/>
        <v>282.88</v>
      </c>
      <c r="N442" s="111"/>
      <c r="O442" s="111"/>
      <c r="P442" s="102"/>
      <c r="Q442" s="102">
        <f t="shared" si="151"/>
        <v>0</v>
      </c>
      <c r="R442" s="127">
        <f t="shared" si="152"/>
        <v>1262.352</v>
      </c>
      <c r="S442" s="215">
        <f t="shared" si="153"/>
        <v>9678.032000000001</v>
      </c>
      <c r="T442" s="51"/>
    </row>
    <row r="443" spans="1:20" ht="22.5">
      <c r="A443" s="238">
        <v>18</v>
      </c>
      <c r="B443" s="9" t="s">
        <v>256</v>
      </c>
      <c r="C443" s="4" t="s">
        <v>22</v>
      </c>
      <c r="D443" s="5">
        <v>1</v>
      </c>
      <c r="E443" s="110">
        <v>7072</v>
      </c>
      <c r="F443" s="110"/>
      <c r="G443" s="110">
        <f t="shared" si="154"/>
        <v>0</v>
      </c>
      <c r="H443" s="110"/>
      <c r="I443" s="110"/>
      <c r="J443" s="110">
        <v>15</v>
      </c>
      <c r="K443" s="110">
        <f t="shared" si="150"/>
        <v>1060.8</v>
      </c>
      <c r="L443" s="110">
        <v>4</v>
      </c>
      <c r="M443" s="110">
        <f t="shared" si="156"/>
        <v>282.88</v>
      </c>
      <c r="N443" s="111"/>
      <c r="O443" s="111"/>
      <c r="P443" s="102"/>
      <c r="Q443" s="102">
        <f t="shared" si="151"/>
        <v>0</v>
      </c>
      <c r="R443" s="127">
        <f t="shared" si="152"/>
        <v>1262.352</v>
      </c>
      <c r="S443" s="215">
        <f t="shared" si="153"/>
        <v>9678.032000000001</v>
      </c>
      <c r="T443" s="51"/>
    </row>
    <row r="444" spans="1:20" ht="22.5">
      <c r="A444" s="236">
        <v>19</v>
      </c>
      <c r="B444" s="9" t="s">
        <v>256</v>
      </c>
      <c r="C444" s="4" t="s">
        <v>22</v>
      </c>
      <c r="D444" s="5">
        <v>1</v>
      </c>
      <c r="E444" s="110">
        <v>7072</v>
      </c>
      <c r="F444" s="110"/>
      <c r="G444" s="110">
        <f t="shared" si="154"/>
        <v>0</v>
      </c>
      <c r="H444" s="110"/>
      <c r="I444" s="110"/>
      <c r="J444" s="110">
        <v>15</v>
      </c>
      <c r="K444" s="110">
        <f t="shared" si="150"/>
        <v>1060.8</v>
      </c>
      <c r="L444" s="110">
        <v>4</v>
      </c>
      <c r="M444" s="110">
        <f t="shared" si="156"/>
        <v>282.88</v>
      </c>
      <c r="N444" s="111"/>
      <c r="O444" s="111"/>
      <c r="P444" s="102"/>
      <c r="Q444" s="102">
        <f t="shared" si="151"/>
        <v>0</v>
      </c>
      <c r="R444" s="127">
        <f t="shared" si="152"/>
        <v>1262.352</v>
      </c>
      <c r="S444" s="215">
        <f t="shared" si="153"/>
        <v>9678.032000000001</v>
      </c>
      <c r="T444" s="51"/>
    </row>
    <row r="445" spans="1:20" ht="22.5">
      <c r="A445" s="236">
        <v>20</v>
      </c>
      <c r="B445" s="9" t="s">
        <v>256</v>
      </c>
      <c r="C445" s="4" t="s">
        <v>133</v>
      </c>
      <c r="D445" s="5">
        <v>1</v>
      </c>
      <c r="E445" s="110">
        <v>6458</v>
      </c>
      <c r="F445" s="110"/>
      <c r="G445" s="110">
        <f t="shared" si="154"/>
        <v>0</v>
      </c>
      <c r="H445" s="110"/>
      <c r="I445" s="110"/>
      <c r="J445" s="110"/>
      <c r="K445" s="110">
        <f t="shared" si="150"/>
        <v>0</v>
      </c>
      <c r="L445" s="110">
        <v>4</v>
      </c>
      <c r="M445" s="110">
        <f t="shared" si="156"/>
        <v>258.32</v>
      </c>
      <c r="N445" s="111"/>
      <c r="O445" s="111"/>
      <c r="P445" s="102"/>
      <c r="Q445" s="102">
        <f t="shared" si="151"/>
        <v>0</v>
      </c>
      <c r="R445" s="127">
        <f t="shared" si="152"/>
        <v>1007.4479999999999</v>
      </c>
      <c r="S445" s="215">
        <f t="shared" si="153"/>
        <v>7723.768</v>
      </c>
      <c r="T445" s="51"/>
    </row>
    <row r="446" spans="1:20" ht="22.5">
      <c r="A446" s="238">
        <v>21</v>
      </c>
      <c r="B446" s="9" t="s">
        <v>256</v>
      </c>
      <c r="C446" s="4" t="s">
        <v>23</v>
      </c>
      <c r="D446" s="5">
        <v>1</v>
      </c>
      <c r="E446" s="110">
        <v>6458</v>
      </c>
      <c r="F446" s="110"/>
      <c r="G446" s="110">
        <f t="shared" si="154"/>
        <v>0</v>
      </c>
      <c r="H446" s="110"/>
      <c r="I446" s="110"/>
      <c r="J446" s="110">
        <v>15</v>
      </c>
      <c r="K446" s="110">
        <f t="shared" si="150"/>
        <v>968.7</v>
      </c>
      <c r="L446" s="110">
        <v>4</v>
      </c>
      <c r="M446" s="110">
        <f>SUM(L446*E446)/100</f>
        <v>258.32</v>
      </c>
      <c r="N446" s="111"/>
      <c r="O446" s="111"/>
      <c r="P446" s="102"/>
      <c r="Q446" s="102">
        <f t="shared" si="151"/>
        <v>0</v>
      </c>
      <c r="R446" s="127">
        <f t="shared" si="152"/>
        <v>1152.753</v>
      </c>
      <c r="S446" s="215">
        <f t="shared" si="153"/>
        <v>8837.773</v>
      </c>
      <c r="T446" s="51"/>
    </row>
    <row r="447" spans="1:20" ht="22.5">
      <c r="A447" s="236">
        <v>22</v>
      </c>
      <c r="B447" s="9" t="s">
        <v>256</v>
      </c>
      <c r="C447" s="4" t="s">
        <v>24</v>
      </c>
      <c r="D447" s="5">
        <v>1</v>
      </c>
      <c r="E447" s="110">
        <v>6458</v>
      </c>
      <c r="F447" s="110"/>
      <c r="G447" s="110">
        <f t="shared" si="154"/>
        <v>0</v>
      </c>
      <c r="H447" s="110"/>
      <c r="I447" s="110"/>
      <c r="J447" s="110"/>
      <c r="K447" s="110">
        <f t="shared" si="150"/>
        <v>0</v>
      </c>
      <c r="L447" s="110">
        <v>4</v>
      </c>
      <c r="M447" s="110">
        <f>SUM(L447*E447)/100</f>
        <v>258.32</v>
      </c>
      <c r="N447" s="111"/>
      <c r="O447" s="111"/>
      <c r="P447" s="102"/>
      <c r="Q447" s="102">
        <f t="shared" si="151"/>
        <v>0</v>
      </c>
      <c r="R447" s="127">
        <f t="shared" si="152"/>
        <v>1007.4479999999999</v>
      </c>
      <c r="S447" s="215">
        <f t="shared" si="153"/>
        <v>7723.768</v>
      </c>
      <c r="T447" s="51"/>
    </row>
    <row r="448" spans="1:20" ht="22.5">
      <c r="A448" s="236">
        <v>23</v>
      </c>
      <c r="B448" s="9" t="s">
        <v>256</v>
      </c>
      <c r="C448" s="4" t="s">
        <v>134</v>
      </c>
      <c r="D448" s="5">
        <v>1</v>
      </c>
      <c r="E448" s="110">
        <v>6458</v>
      </c>
      <c r="F448" s="110"/>
      <c r="G448" s="110">
        <f t="shared" si="154"/>
        <v>0</v>
      </c>
      <c r="H448" s="110"/>
      <c r="I448" s="110"/>
      <c r="J448" s="110">
        <v>15</v>
      </c>
      <c r="K448" s="110">
        <f t="shared" si="150"/>
        <v>968.7</v>
      </c>
      <c r="L448" s="110">
        <v>4</v>
      </c>
      <c r="M448" s="110">
        <f>SUM(L448*E448)/100</f>
        <v>258.32</v>
      </c>
      <c r="N448" s="111"/>
      <c r="O448" s="111"/>
      <c r="P448" s="102"/>
      <c r="Q448" s="102">
        <f t="shared" si="151"/>
        <v>0</v>
      </c>
      <c r="R448" s="127">
        <f t="shared" si="152"/>
        <v>1152.753</v>
      </c>
      <c r="S448" s="215">
        <f t="shared" si="153"/>
        <v>8837.773</v>
      </c>
      <c r="T448" s="51"/>
    </row>
    <row r="449" spans="1:20" ht="22.5">
      <c r="A449" s="238">
        <v>24</v>
      </c>
      <c r="B449" s="9" t="s">
        <v>256</v>
      </c>
      <c r="C449" s="4" t="s">
        <v>85</v>
      </c>
      <c r="D449" s="5">
        <v>1</v>
      </c>
      <c r="E449" s="110">
        <v>6458</v>
      </c>
      <c r="F449" s="110"/>
      <c r="G449" s="110">
        <f t="shared" si="154"/>
        <v>0</v>
      </c>
      <c r="H449" s="110"/>
      <c r="I449" s="110"/>
      <c r="J449" s="110">
        <v>15</v>
      </c>
      <c r="K449" s="110">
        <f t="shared" si="150"/>
        <v>968.7</v>
      </c>
      <c r="L449" s="110"/>
      <c r="M449" s="110">
        <f>SUM(L449*E449)/100</f>
        <v>0</v>
      </c>
      <c r="N449" s="111"/>
      <c r="O449" s="111"/>
      <c r="P449" s="102"/>
      <c r="Q449" s="102">
        <f t="shared" si="151"/>
        <v>0</v>
      </c>
      <c r="R449" s="127">
        <f t="shared" si="152"/>
        <v>1114.0049999999999</v>
      </c>
      <c r="S449" s="215">
        <f t="shared" si="153"/>
        <v>8540.705</v>
      </c>
      <c r="T449" s="51"/>
    </row>
    <row r="450" spans="1:20" s="173" customFormat="1" ht="12.75">
      <c r="A450" s="239"/>
      <c r="B450" s="171" t="s">
        <v>13</v>
      </c>
      <c r="C450" s="49"/>
      <c r="D450" s="171">
        <f>SUM(D426:D449)</f>
        <v>24</v>
      </c>
      <c r="E450" s="164">
        <f>SUM(E426:E449)</f>
        <v>170734</v>
      </c>
      <c r="F450" s="164"/>
      <c r="G450" s="164">
        <f>SUM(G426:G449)</f>
        <v>0</v>
      </c>
      <c r="H450" s="164"/>
      <c r="I450" s="164">
        <f>SUM(I426:I449)</f>
        <v>0</v>
      </c>
      <c r="J450" s="164"/>
      <c r="K450" s="164">
        <f>SUM(K426:K449)</f>
        <v>15253.9</v>
      </c>
      <c r="L450" s="164"/>
      <c r="M450" s="164">
        <f>SUM(M426:M449)</f>
        <v>6318.079999999999</v>
      </c>
      <c r="N450" s="164"/>
      <c r="O450" s="164">
        <f>SUM(O426:O449)</f>
        <v>0</v>
      </c>
      <c r="P450" s="164"/>
      <c r="Q450" s="164">
        <f>SUM(Q426:Q449)</f>
        <v>1643.2</v>
      </c>
      <c r="R450" s="157">
        <f>SUM(R426:R449)</f>
        <v>29092.377</v>
      </c>
      <c r="S450" s="211">
        <f>SUM(S426:S449)</f>
        <v>223041.55700000003</v>
      </c>
      <c r="T450" s="177"/>
    </row>
    <row r="451" spans="1:20" ht="12.75">
      <c r="A451" s="205">
        <v>1</v>
      </c>
      <c r="B451" s="4" t="s">
        <v>135</v>
      </c>
      <c r="C451" s="4" t="s">
        <v>233</v>
      </c>
      <c r="D451" s="6">
        <v>1</v>
      </c>
      <c r="E451" s="110">
        <v>15100</v>
      </c>
      <c r="F451" s="110"/>
      <c r="G451" s="110">
        <f>SUM(F451*E451)</f>
        <v>0</v>
      </c>
      <c r="H451" s="110">
        <v>20</v>
      </c>
      <c r="I451" s="110">
        <f aca="true" t="shared" si="157" ref="I451:I459">(E451*H451)/100</f>
        <v>3020</v>
      </c>
      <c r="J451" s="110">
        <v>29</v>
      </c>
      <c r="K451" s="110">
        <f>SUM(J451*E451)/100</f>
        <v>4379</v>
      </c>
      <c r="L451" s="110">
        <v>8</v>
      </c>
      <c r="M451" s="110">
        <f>SUM(L451*E451)/100</f>
        <v>1208</v>
      </c>
      <c r="N451" s="111"/>
      <c r="O451" s="111"/>
      <c r="P451" s="102">
        <v>5</v>
      </c>
      <c r="Q451" s="102">
        <f>SUM(P451*E451)/100</f>
        <v>755</v>
      </c>
      <c r="R451" s="127">
        <f>SUM(I451+E451+M451+O451+G451+K451+Q451)*15%</f>
        <v>3669.2999999999997</v>
      </c>
      <c r="S451" s="215">
        <f>SUM(E451+I451+O451+G451+K451+M451+Q451+R451)</f>
        <v>28131.3</v>
      </c>
      <c r="T451" s="51"/>
    </row>
    <row r="452" spans="1:20" ht="12.75">
      <c r="A452" s="205">
        <v>2</v>
      </c>
      <c r="B452" s="151" t="s">
        <v>135</v>
      </c>
      <c r="C452" s="151" t="s">
        <v>220</v>
      </c>
      <c r="D452" s="91">
        <v>1</v>
      </c>
      <c r="E452" s="147">
        <v>15100</v>
      </c>
      <c r="F452" s="147"/>
      <c r="G452" s="147">
        <f>SUM(F452*E452)</f>
        <v>0</v>
      </c>
      <c r="H452" s="147"/>
      <c r="I452" s="147">
        <f t="shared" si="157"/>
        <v>0</v>
      </c>
      <c r="J452" s="110">
        <v>29</v>
      </c>
      <c r="K452" s="110">
        <f>SUM(J452*E452)/100</f>
        <v>4379</v>
      </c>
      <c r="L452" s="110">
        <v>8</v>
      </c>
      <c r="M452" s="110">
        <f>SUM(L452*E452)/100</f>
        <v>1208</v>
      </c>
      <c r="N452" s="111"/>
      <c r="O452" s="111"/>
      <c r="P452" s="102">
        <v>5</v>
      </c>
      <c r="Q452" s="102">
        <f>SUM(P452*E452)/100</f>
        <v>755</v>
      </c>
      <c r="R452" s="127">
        <f>SUM(I452+E452+M452+O452+G452+K452+Q452)*15%</f>
        <v>3216.2999999999997</v>
      </c>
      <c r="S452" s="215">
        <f>SUM(E452+I452+O452+G452+K452+M452+Q452+R452)</f>
        <v>24658.3</v>
      </c>
      <c r="T452" s="51"/>
    </row>
    <row r="453" spans="1:20" ht="12.75">
      <c r="A453" s="205"/>
      <c r="B453" s="16" t="s">
        <v>13</v>
      </c>
      <c r="C453" s="22"/>
      <c r="D453" s="16">
        <f>SUM(D451:D452)</f>
        <v>2</v>
      </c>
      <c r="E453" s="103">
        <f>SUM(E451:E452)</f>
        <v>30200</v>
      </c>
      <c r="F453" s="103"/>
      <c r="G453" s="103">
        <f>SUM(G451:G452)</f>
        <v>0</v>
      </c>
      <c r="H453" s="103"/>
      <c r="I453" s="103">
        <f>SUM(I451:I452)</f>
        <v>3020</v>
      </c>
      <c r="J453" s="103"/>
      <c r="K453" s="103">
        <f>SUM(K451:K452)</f>
        <v>8758</v>
      </c>
      <c r="L453" s="103"/>
      <c r="M453" s="103"/>
      <c r="N453" s="103"/>
      <c r="O453" s="103"/>
      <c r="P453" s="103"/>
      <c r="Q453" s="103">
        <f>SUM(Q451:Q452)</f>
        <v>1510</v>
      </c>
      <c r="R453" s="108">
        <f>SUM(R451:R452)</f>
        <v>6885.599999999999</v>
      </c>
      <c r="S453" s="217">
        <f>SUM(S451:S452)</f>
        <v>52789.6</v>
      </c>
      <c r="T453" s="51"/>
    </row>
    <row r="454" spans="1:19" ht="33.75">
      <c r="A454" s="205">
        <v>3</v>
      </c>
      <c r="B454" s="4" t="s">
        <v>135</v>
      </c>
      <c r="C454" s="4" t="s">
        <v>136</v>
      </c>
      <c r="D454" s="6">
        <v>1</v>
      </c>
      <c r="E454" s="110">
        <v>9600</v>
      </c>
      <c r="F454" s="110"/>
      <c r="G454" s="110">
        <f>SUM(F454*E454)</f>
        <v>0</v>
      </c>
      <c r="H454" s="110">
        <v>20</v>
      </c>
      <c r="I454" s="110">
        <f t="shared" si="157"/>
        <v>1920</v>
      </c>
      <c r="J454" s="110">
        <v>29</v>
      </c>
      <c r="K454" s="110">
        <f aca="true" t="shared" si="158" ref="K454:K459">SUM(J454*E454)/100</f>
        <v>2784</v>
      </c>
      <c r="L454" s="110">
        <v>8</v>
      </c>
      <c r="M454" s="110">
        <f aca="true" t="shared" si="159" ref="M454:M459">SUM(L454*E454)/100</f>
        <v>768</v>
      </c>
      <c r="N454" s="111"/>
      <c r="O454" s="111"/>
      <c r="P454" s="102">
        <v>5</v>
      </c>
      <c r="Q454" s="102">
        <f aca="true" t="shared" si="160" ref="Q454:Q459">SUM(P454*E454)/100</f>
        <v>480</v>
      </c>
      <c r="R454" s="127">
        <f aca="true" t="shared" si="161" ref="R454:R459">SUM(I454+E454+M454+O454+G454+K454+Q454)*15%</f>
        <v>2332.7999999999997</v>
      </c>
      <c r="S454" s="215">
        <f aca="true" t="shared" si="162" ref="S454:S459">SUM(E454+I454+O454+G454+K454+M454+Q454+R454)</f>
        <v>17884.8</v>
      </c>
    </row>
    <row r="455" spans="1:19" ht="33.75">
      <c r="A455" s="205">
        <v>4</v>
      </c>
      <c r="B455" s="4" t="s">
        <v>135</v>
      </c>
      <c r="C455" s="4" t="s">
        <v>137</v>
      </c>
      <c r="D455" s="6">
        <v>1</v>
      </c>
      <c r="E455" s="110">
        <v>9600</v>
      </c>
      <c r="F455" s="110"/>
      <c r="G455" s="110">
        <f>SUM(F455*E455)</f>
        <v>0</v>
      </c>
      <c r="H455" s="110">
        <v>20</v>
      </c>
      <c r="I455" s="110">
        <f t="shared" si="157"/>
        <v>1920</v>
      </c>
      <c r="J455" s="110">
        <v>29</v>
      </c>
      <c r="K455" s="110">
        <f t="shared" si="158"/>
        <v>2784</v>
      </c>
      <c r="L455" s="110">
        <v>8</v>
      </c>
      <c r="M455" s="110">
        <f t="shared" si="159"/>
        <v>768</v>
      </c>
      <c r="N455" s="111"/>
      <c r="O455" s="111"/>
      <c r="P455" s="102">
        <v>5</v>
      </c>
      <c r="Q455" s="102">
        <f t="shared" si="160"/>
        <v>480</v>
      </c>
      <c r="R455" s="127">
        <f t="shared" si="161"/>
        <v>2332.7999999999997</v>
      </c>
      <c r="S455" s="215">
        <f t="shared" si="162"/>
        <v>17884.8</v>
      </c>
    </row>
    <row r="456" spans="1:19" ht="22.5">
      <c r="A456" s="205">
        <v>5</v>
      </c>
      <c r="B456" s="4" t="s">
        <v>135</v>
      </c>
      <c r="C456" s="4" t="s">
        <v>138</v>
      </c>
      <c r="D456" s="5">
        <v>0.5</v>
      </c>
      <c r="E456" s="110">
        <v>5000</v>
      </c>
      <c r="F456" s="110"/>
      <c r="G456" s="110">
        <f aca="true" t="shared" si="163" ref="G456:G462">SUM(F456*E456)</f>
        <v>0</v>
      </c>
      <c r="H456" s="110"/>
      <c r="I456" s="110">
        <f t="shared" si="157"/>
        <v>0</v>
      </c>
      <c r="J456" s="110"/>
      <c r="K456" s="110">
        <f t="shared" si="158"/>
        <v>0</v>
      </c>
      <c r="L456" s="110">
        <v>12</v>
      </c>
      <c r="M456" s="110">
        <f t="shared" si="159"/>
        <v>600</v>
      </c>
      <c r="N456" s="111"/>
      <c r="O456" s="111"/>
      <c r="P456" s="102">
        <v>5</v>
      </c>
      <c r="Q456" s="102">
        <f t="shared" si="160"/>
        <v>250</v>
      </c>
      <c r="R456" s="127">
        <f t="shared" si="161"/>
        <v>877.5</v>
      </c>
      <c r="S456" s="215">
        <f t="shared" si="162"/>
        <v>6727.5</v>
      </c>
    </row>
    <row r="457" spans="1:19" ht="12.75">
      <c r="A457" s="205">
        <v>6</v>
      </c>
      <c r="B457" s="4" t="s">
        <v>135</v>
      </c>
      <c r="C457" s="4" t="s">
        <v>25</v>
      </c>
      <c r="D457" s="5">
        <v>0.5</v>
      </c>
      <c r="E457" s="110">
        <v>5000</v>
      </c>
      <c r="F457" s="110"/>
      <c r="G457" s="110">
        <f t="shared" si="163"/>
        <v>0</v>
      </c>
      <c r="H457" s="110"/>
      <c r="I457" s="110">
        <f t="shared" si="157"/>
        <v>0</v>
      </c>
      <c r="J457" s="110"/>
      <c r="K457" s="110">
        <f t="shared" si="158"/>
        <v>0</v>
      </c>
      <c r="L457" s="110">
        <v>12</v>
      </c>
      <c r="M457" s="110">
        <f t="shared" si="159"/>
        <v>600</v>
      </c>
      <c r="N457" s="111"/>
      <c r="O457" s="111"/>
      <c r="P457" s="102">
        <v>5</v>
      </c>
      <c r="Q457" s="102">
        <f t="shared" si="160"/>
        <v>250</v>
      </c>
      <c r="R457" s="127">
        <f t="shared" si="161"/>
        <v>877.5</v>
      </c>
      <c r="S457" s="215">
        <f t="shared" si="162"/>
        <v>6727.5</v>
      </c>
    </row>
    <row r="458" spans="1:19" ht="12.75">
      <c r="A458" s="205">
        <v>7</v>
      </c>
      <c r="B458" s="4" t="s">
        <v>135</v>
      </c>
      <c r="C458" s="4" t="s">
        <v>11</v>
      </c>
      <c r="D458" s="5">
        <v>0.5</v>
      </c>
      <c r="E458" s="110">
        <v>5000</v>
      </c>
      <c r="F458" s="110"/>
      <c r="G458" s="110">
        <f t="shared" si="163"/>
        <v>0</v>
      </c>
      <c r="H458" s="110"/>
      <c r="I458" s="110">
        <f t="shared" si="157"/>
        <v>0</v>
      </c>
      <c r="J458" s="110"/>
      <c r="K458" s="110">
        <f t="shared" si="158"/>
        <v>0</v>
      </c>
      <c r="L458" s="110">
        <v>12</v>
      </c>
      <c r="M458" s="110">
        <f t="shared" si="159"/>
        <v>600</v>
      </c>
      <c r="N458" s="111"/>
      <c r="O458" s="111"/>
      <c r="P458" s="102">
        <v>5</v>
      </c>
      <c r="Q458" s="102">
        <f t="shared" si="160"/>
        <v>250</v>
      </c>
      <c r="R458" s="127">
        <f t="shared" si="161"/>
        <v>877.5</v>
      </c>
      <c r="S458" s="215">
        <f t="shared" si="162"/>
        <v>6727.5</v>
      </c>
    </row>
    <row r="459" spans="1:19" ht="12.75">
      <c r="A459" s="205">
        <v>8</v>
      </c>
      <c r="B459" s="4" t="s">
        <v>135</v>
      </c>
      <c r="C459" s="4" t="s">
        <v>78</v>
      </c>
      <c r="D459" s="5">
        <v>1</v>
      </c>
      <c r="E459" s="110">
        <v>10000</v>
      </c>
      <c r="F459" s="110"/>
      <c r="G459" s="110">
        <f t="shared" si="163"/>
        <v>0</v>
      </c>
      <c r="H459" s="110">
        <v>20</v>
      </c>
      <c r="I459" s="110">
        <f t="shared" si="157"/>
        <v>2000</v>
      </c>
      <c r="J459" s="110">
        <v>29</v>
      </c>
      <c r="K459" s="110">
        <f t="shared" si="158"/>
        <v>2900</v>
      </c>
      <c r="L459" s="110">
        <v>12</v>
      </c>
      <c r="M459" s="110">
        <f t="shared" si="159"/>
        <v>1200</v>
      </c>
      <c r="N459" s="111"/>
      <c r="O459" s="111"/>
      <c r="P459" s="102">
        <v>5</v>
      </c>
      <c r="Q459" s="102">
        <f t="shared" si="160"/>
        <v>500</v>
      </c>
      <c r="R459" s="127">
        <f t="shared" si="161"/>
        <v>2490</v>
      </c>
      <c r="S459" s="215">
        <f t="shared" si="162"/>
        <v>19090</v>
      </c>
    </row>
    <row r="460" spans="1:19" ht="12.75">
      <c r="A460" s="207"/>
      <c r="B460" s="16" t="s">
        <v>13</v>
      </c>
      <c r="C460" s="92"/>
      <c r="D460" s="16">
        <f>SUM(D454:D459)</f>
        <v>4.5</v>
      </c>
      <c r="E460" s="103">
        <f>SUM(E454:E459)</f>
        <v>44200</v>
      </c>
      <c r="F460" s="103"/>
      <c r="G460" s="103">
        <f>SUM(G454:G459)</f>
        <v>0</v>
      </c>
      <c r="H460" s="103"/>
      <c r="I460" s="103">
        <f>SUM(I454:I459)</f>
        <v>5840</v>
      </c>
      <c r="J460" s="103"/>
      <c r="K460" s="103">
        <f>SUM(K454:K459)</f>
        <v>8468</v>
      </c>
      <c r="L460" s="103"/>
      <c r="M460" s="103">
        <f>SUM(M454:M459)</f>
        <v>4536</v>
      </c>
      <c r="N460" s="103"/>
      <c r="O460" s="103"/>
      <c r="P460" s="103"/>
      <c r="Q460" s="103">
        <f>SUM(Q454:Q459)</f>
        <v>2210</v>
      </c>
      <c r="R460" s="108">
        <f>SUM(R454:R459)</f>
        <v>9788.099999999999</v>
      </c>
      <c r="S460" s="217">
        <f>SUM(S454:S459)</f>
        <v>75042.1</v>
      </c>
    </row>
    <row r="461" spans="1:19" ht="22.5">
      <c r="A461" s="205">
        <v>9</v>
      </c>
      <c r="B461" s="4" t="s">
        <v>135</v>
      </c>
      <c r="C461" s="4" t="s">
        <v>85</v>
      </c>
      <c r="D461" s="5">
        <v>1</v>
      </c>
      <c r="E461" s="110">
        <v>6458</v>
      </c>
      <c r="F461" s="110"/>
      <c r="G461" s="110">
        <f t="shared" si="163"/>
        <v>0</v>
      </c>
      <c r="H461" s="110"/>
      <c r="I461" s="110"/>
      <c r="J461" s="110"/>
      <c r="K461" s="110">
        <f>SUM(J461*E461)/100</f>
        <v>0</v>
      </c>
      <c r="L461" s="110">
        <v>4</v>
      </c>
      <c r="M461" s="110">
        <f>SUM(L461*E461)/100</f>
        <v>258.32</v>
      </c>
      <c r="N461" s="110"/>
      <c r="O461" s="110"/>
      <c r="P461" s="102"/>
      <c r="Q461" s="102">
        <f>SUM(P461*E461)</f>
        <v>0</v>
      </c>
      <c r="R461" s="127">
        <f>SUM(I461+E461+M461+O461+G461+K461+Q461)*15%</f>
        <v>1007.4479999999999</v>
      </c>
      <c r="S461" s="215">
        <f>SUM(E461+I461+O461+G461+K461+M461+Q461+R461)</f>
        <v>7723.768</v>
      </c>
    </row>
    <row r="462" spans="1:19" ht="12.75">
      <c r="A462" s="205">
        <v>10</v>
      </c>
      <c r="B462" s="4" t="s">
        <v>135</v>
      </c>
      <c r="C462" s="4" t="s">
        <v>21</v>
      </c>
      <c r="D462" s="5">
        <v>1</v>
      </c>
      <c r="E462" s="110">
        <v>7072</v>
      </c>
      <c r="F462" s="110"/>
      <c r="G462" s="110">
        <f t="shared" si="163"/>
        <v>0</v>
      </c>
      <c r="H462" s="110"/>
      <c r="I462" s="110"/>
      <c r="J462" s="110">
        <v>15</v>
      </c>
      <c r="K462" s="110">
        <f>SUM(J462*E462)/100</f>
        <v>1060.8</v>
      </c>
      <c r="L462" s="110">
        <v>4</v>
      </c>
      <c r="M462" s="110">
        <f>SUM(L462*E462)/100</f>
        <v>282.88</v>
      </c>
      <c r="N462" s="111"/>
      <c r="O462" s="111"/>
      <c r="P462" s="102"/>
      <c r="Q462" s="102"/>
      <c r="R462" s="127">
        <f>SUM(I462+E462+M462+O462+G462+K462+Q462)*15%</f>
        <v>1262.352</v>
      </c>
      <c r="S462" s="215">
        <f>SUM(E462+I462+O462+G462+K462+M462+Q462+R462)</f>
        <v>9678.032000000001</v>
      </c>
    </row>
    <row r="463" spans="1:19" ht="12.75">
      <c r="A463" s="205"/>
      <c r="B463" s="16" t="s">
        <v>13</v>
      </c>
      <c r="C463" s="17"/>
      <c r="D463" s="16">
        <f>SUM(D461:D462)</f>
        <v>2</v>
      </c>
      <c r="E463" s="103">
        <f>SUM(E461:E462)</f>
        <v>13530</v>
      </c>
      <c r="F463" s="103"/>
      <c r="G463" s="103">
        <f>SUM(G461:G462)</f>
        <v>0</v>
      </c>
      <c r="H463" s="103"/>
      <c r="I463" s="103">
        <f>SUM(I461:I462)</f>
        <v>0</v>
      </c>
      <c r="J463" s="103"/>
      <c r="K463" s="103">
        <f>SUM(K461:K462)</f>
        <v>1060.8</v>
      </c>
      <c r="L463" s="103"/>
      <c r="M463" s="103"/>
      <c r="N463" s="103"/>
      <c r="O463" s="103"/>
      <c r="P463" s="103"/>
      <c r="Q463" s="103">
        <f>SUM(Q461:Q461)</f>
        <v>0</v>
      </c>
      <c r="R463" s="108">
        <f>SUM(R461:R462)</f>
        <v>2269.8</v>
      </c>
      <c r="S463" s="208">
        <f>SUM(S461:S462)</f>
        <v>17401.800000000003</v>
      </c>
    </row>
    <row r="464" spans="1:19" s="173" customFormat="1" ht="12.75">
      <c r="A464" s="233"/>
      <c r="B464" s="171" t="s">
        <v>14</v>
      </c>
      <c r="C464" s="171"/>
      <c r="D464" s="171">
        <f>SUM(D463,D460,D453)</f>
        <v>8.5</v>
      </c>
      <c r="E464" s="164">
        <f>SUM(E463,E460,E453)</f>
        <v>87930</v>
      </c>
      <c r="F464" s="164"/>
      <c r="G464" s="164">
        <f>SUM(G463,G460,G453)</f>
        <v>0</v>
      </c>
      <c r="H464" s="164"/>
      <c r="I464" s="164">
        <f>SUM(I463,I460,I453)</f>
        <v>8860</v>
      </c>
      <c r="J464" s="164"/>
      <c r="K464" s="164">
        <f>SUM(K463,K460,K453)</f>
        <v>18286.8</v>
      </c>
      <c r="L464" s="164"/>
      <c r="M464" s="164">
        <f>SUM(M463,M460,M453)</f>
        <v>4536</v>
      </c>
      <c r="N464" s="164"/>
      <c r="O464" s="164"/>
      <c r="P464" s="164"/>
      <c r="Q464" s="164">
        <f>SUM(Q463,Q460,Q453)</f>
        <v>3720</v>
      </c>
      <c r="R464" s="157">
        <f>SUM(R463,R460,R453)</f>
        <v>18943.499999999996</v>
      </c>
      <c r="S464" s="211">
        <f>SUM(S463,S460,S453)</f>
        <v>145233.5</v>
      </c>
    </row>
    <row r="465" spans="1:19" ht="22.5">
      <c r="A465" s="207">
        <v>1</v>
      </c>
      <c r="B465" s="6" t="s">
        <v>271</v>
      </c>
      <c r="C465" s="6" t="s">
        <v>233</v>
      </c>
      <c r="D465" s="6">
        <v>1</v>
      </c>
      <c r="E465" s="102">
        <v>15100</v>
      </c>
      <c r="F465" s="102"/>
      <c r="G465" s="102">
        <f>SUM(F465*E465)</f>
        <v>0</v>
      </c>
      <c r="H465" s="102"/>
      <c r="I465" s="110">
        <f aca="true" t="shared" si="164" ref="I465:I472">(E465*H465)/100</f>
        <v>0</v>
      </c>
      <c r="J465" s="102"/>
      <c r="K465" s="110">
        <f>SUM(J465*E465)/100</f>
        <v>0</v>
      </c>
      <c r="L465" s="110">
        <v>8</v>
      </c>
      <c r="M465" s="110">
        <f>SUM(L465*E465)/100</f>
        <v>1208</v>
      </c>
      <c r="N465" s="102"/>
      <c r="O465" s="102"/>
      <c r="P465" s="102">
        <v>5</v>
      </c>
      <c r="Q465" s="102">
        <f>SUM(P465*E465)/100</f>
        <v>755</v>
      </c>
      <c r="R465" s="127">
        <f>SUM(I465+E465+M465+O465+G465+K465+Q465)*15%</f>
        <v>2559.45</v>
      </c>
      <c r="S465" s="215">
        <f>SUM(E465+I465+O465+G465+K465+M465+Q465+R465)</f>
        <v>19622.45</v>
      </c>
    </row>
    <row r="466" spans="1:19" ht="22.5">
      <c r="A466" s="205">
        <v>2</v>
      </c>
      <c r="B466" s="6" t="s">
        <v>271</v>
      </c>
      <c r="C466" s="6" t="s">
        <v>220</v>
      </c>
      <c r="D466" s="6">
        <v>1</v>
      </c>
      <c r="E466" s="110">
        <v>15100</v>
      </c>
      <c r="F466" s="110"/>
      <c r="G466" s="110">
        <f>SUM(F466*E466)</f>
        <v>0</v>
      </c>
      <c r="H466" s="110"/>
      <c r="I466" s="110">
        <f t="shared" si="164"/>
        <v>0</v>
      </c>
      <c r="J466" s="110"/>
      <c r="K466" s="110">
        <f>SUM(J466*E466)/100</f>
        <v>0</v>
      </c>
      <c r="L466" s="110">
        <v>8</v>
      </c>
      <c r="M466" s="110">
        <f>SUM(L466*E466)/100</f>
        <v>1208</v>
      </c>
      <c r="N466" s="111"/>
      <c r="O466" s="111"/>
      <c r="P466" s="102">
        <v>5</v>
      </c>
      <c r="Q466" s="102">
        <f>SUM(P466*E466)/100</f>
        <v>755</v>
      </c>
      <c r="R466" s="127">
        <f>SUM(I466+E466+M466+O466+G466+K466+Q466)*15%</f>
        <v>2559.45</v>
      </c>
      <c r="S466" s="215">
        <f>SUM(E466+I466+O466+G466+K466+M466+Q466+R466)</f>
        <v>19622.45</v>
      </c>
    </row>
    <row r="467" spans="1:19" ht="12.75">
      <c r="A467" s="205"/>
      <c r="B467" s="16" t="s">
        <v>13</v>
      </c>
      <c r="C467" s="21"/>
      <c r="D467" s="16">
        <f>SUM(D465:D466)</f>
        <v>2</v>
      </c>
      <c r="E467" s="103">
        <f>SUM(E465:E466)</f>
        <v>30200</v>
      </c>
      <c r="F467" s="103"/>
      <c r="G467" s="103">
        <f>SUM(G465:G466)</f>
        <v>0</v>
      </c>
      <c r="H467" s="103"/>
      <c r="I467" s="103">
        <f>SUM(I465:I466)</f>
        <v>0</v>
      </c>
      <c r="J467" s="103"/>
      <c r="K467" s="103">
        <f>SUM(K465:K466)</f>
        <v>0</v>
      </c>
      <c r="L467" s="103"/>
      <c r="M467" s="103"/>
      <c r="N467" s="103"/>
      <c r="O467" s="103"/>
      <c r="P467" s="103"/>
      <c r="Q467" s="103">
        <f>SUM(Q465:Q466)</f>
        <v>1510</v>
      </c>
      <c r="R467" s="108">
        <f>SUM(R465:R466)</f>
        <v>5118.9</v>
      </c>
      <c r="S467" s="217">
        <f>SUM(S465:S466)</f>
        <v>39244.9</v>
      </c>
    </row>
    <row r="468" spans="1:19" ht="33.75">
      <c r="A468" s="207">
        <v>3</v>
      </c>
      <c r="B468" s="6" t="s">
        <v>271</v>
      </c>
      <c r="C468" s="6" t="s">
        <v>137</v>
      </c>
      <c r="D468" s="6">
        <v>1</v>
      </c>
      <c r="E468" s="110">
        <v>9600</v>
      </c>
      <c r="F468" s="110"/>
      <c r="G468" s="110">
        <f>SUM(F468*E468)</f>
        <v>0</v>
      </c>
      <c r="H468" s="110"/>
      <c r="I468" s="110">
        <f t="shared" si="164"/>
        <v>0</v>
      </c>
      <c r="J468" s="110"/>
      <c r="K468" s="110">
        <f>SUM(J468*E468)/100</f>
        <v>0</v>
      </c>
      <c r="L468" s="110">
        <v>8</v>
      </c>
      <c r="M468" s="110">
        <f>SUM(L468*E468)/100</f>
        <v>768</v>
      </c>
      <c r="N468" s="111"/>
      <c r="O468" s="111"/>
      <c r="P468" s="102">
        <v>5</v>
      </c>
      <c r="Q468" s="102">
        <f>SUM(P468*E468)/100</f>
        <v>480</v>
      </c>
      <c r="R468" s="127">
        <f>SUM(I468+E468+M468+O468+G468+K468+Q468)*15%</f>
        <v>1627.2</v>
      </c>
      <c r="S468" s="215">
        <f>SUM(E468+I468+O468+G468+K468+M468+Q468+R468)</f>
        <v>12475.2</v>
      </c>
    </row>
    <row r="469" spans="1:19" ht="33.75">
      <c r="A469" s="205">
        <v>4</v>
      </c>
      <c r="B469" s="6" t="s">
        <v>271</v>
      </c>
      <c r="C469" s="6" t="s">
        <v>136</v>
      </c>
      <c r="D469" s="6">
        <v>1</v>
      </c>
      <c r="E469" s="110">
        <v>9600</v>
      </c>
      <c r="F469" s="110"/>
      <c r="G469" s="110">
        <f>SUM(F469*E469)</f>
        <v>0</v>
      </c>
      <c r="H469" s="110">
        <v>20</v>
      </c>
      <c r="I469" s="110">
        <f t="shared" si="164"/>
        <v>1920</v>
      </c>
      <c r="J469" s="110">
        <v>29</v>
      </c>
      <c r="K469" s="110">
        <f>SUM(J469*E469)/100</f>
        <v>2784</v>
      </c>
      <c r="L469" s="110">
        <v>8</v>
      </c>
      <c r="M469" s="110">
        <f>SUM(L469*E469)/100</f>
        <v>768</v>
      </c>
      <c r="N469" s="111"/>
      <c r="O469" s="111"/>
      <c r="P469" s="102">
        <v>5</v>
      </c>
      <c r="Q469" s="102">
        <f>SUM(P469*E469)/100</f>
        <v>480</v>
      </c>
      <c r="R469" s="127">
        <f>SUM(I469+E469+M469+O469+G469+K469+Q469)*15%</f>
        <v>2332.7999999999997</v>
      </c>
      <c r="S469" s="215">
        <f>SUM(E469+I469+O469+G469+K469+M469+Q469+R469)</f>
        <v>17884.8</v>
      </c>
    </row>
    <row r="470" spans="1:19" ht="22.5">
      <c r="A470" s="205">
        <v>5</v>
      </c>
      <c r="B470" s="6" t="s">
        <v>271</v>
      </c>
      <c r="C470" s="6" t="s">
        <v>25</v>
      </c>
      <c r="D470" s="5">
        <v>0.5</v>
      </c>
      <c r="E470" s="110">
        <v>5000</v>
      </c>
      <c r="F470" s="110"/>
      <c r="G470" s="110">
        <f>SUM(F470*E470)</f>
        <v>0</v>
      </c>
      <c r="H470" s="110">
        <v>20</v>
      </c>
      <c r="I470" s="110">
        <f t="shared" si="164"/>
        <v>1000</v>
      </c>
      <c r="J470" s="110">
        <v>29</v>
      </c>
      <c r="K470" s="110">
        <f>SUM(J470*E470)/100</f>
        <v>1450</v>
      </c>
      <c r="L470" s="110">
        <v>8</v>
      </c>
      <c r="M470" s="110">
        <f>SUM(L470*E470)/100</f>
        <v>400</v>
      </c>
      <c r="N470" s="111"/>
      <c r="O470" s="111"/>
      <c r="P470" s="102">
        <v>5</v>
      </c>
      <c r="Q470" s="102">
        <f>SUM(P470*E470)/100</f>
        <v>250</v>
      </c>
      <c r="R470" s="127">
        <f>SUM(I470+E470+M470+O470+G470+K470+Q470)*15%</f>
        <v>1215</v>
      </c>
      <c r="S470" s="215">
        <f>SUM(E470+I470+O470+G470+K470+M470+Q470+R470)</f>
        <v>9315</v>
      </c>
    </row>
    <row r="471" spans="1:19" ht="22.5">
      <c r="A471" s="205">
        <v>6</v>
      </c>
      <c r="B471" s="6" t="s">
        <v>271</v>
      </c>
      <c r="C471" s="6" t="s">
        <v>60</v>
      </c>
      <c r="D471" s="5">
        <v>0.5</v>
      </c>
      <c r="E471" s="110">
        <v>5000</v>
      </c>
      <c r="F471" s="110"/>
      <c r="G471" s="110">
        <f>SUM(F471*E471)</f>
        <v>0</v>
      </c>
      <c r="H471" s="110"/>
      <c r="I471" s="110">
        <f t="shared" si="164"/>
        <v>0</v>
      </c>
      <c r="J471" s="110">
        <v>29</v>
      </c>
      <c r="K471" s="110">
        <f>SUM(J471*E471)/100</f>
        <v>1450</v>
      </c>
      <c r="L471" s="110">
        <v>12</v>
      </c>
      <c r="M471" s="110">
        <f>SUM(L471*E471)/100</f>
        <v>600</v>
      </c>
      <c r="N471" s="111"/>
      <c r="O471" s="111"/>
      <c r="P471" s="102">
        <v>5</v>
      </c>
      <c r="Q471" s="102">
        <f>SUM(P471*E471)/100</f>
        <v>250</v>
      </c>
      <c r="R471" s="127">
        <f>SUM(I471+E471+M471+O471+G471+K471+Q471)*15%</f>
        <v>1095</v>
      </c>
      <c r="S471" s="215">
        <f>SUM(E471+I471+O471+G471+K471+M471+Q471+R471)</f>
        <v>8395</v>
      </c>
    </row>
    <row r="472" spans="1:19" ht="22.5">
      <c r="A472" s="205">
        <v>7</v>
      </c>
      <c r="B472" s="6" t="s">
        <v>271</v>
      </c>
      <c r="C472" s="9" t="s">
        <v>15</v>
      </c>
      <c r="D472" s="5">
        <v>1</v>
      </c>
      <c r="E472" s="110">
        <v>10000</v>
      </c>
      <c r="F472" s="110"/>
      <c r="G472" s="110">
        <f>SUM(F472*E472)</f>
        <v>0</v>
      </c>
      <c r="H472" s="110"/>
      <c r="I472" s="110">
        <f t="shared" si="164"/>
        <v>0</v>
      </c>
      <c r="J472" s="110">
        <v>29</v>
      </c>
      <c r="K472" s="110">
        <f>SUM(J472*E472)/100</f>
        <v>2900</v>
      </c>
      <c r="L472" s="110">
        <v>8</v>
      </c>
      <c r="M472" s="110">
        <f>SUM(L472*E472)/100</f>
        <v>800</v>
      </c>
      <c r="N472" s="111"/>
      <c r="O472" s="111"/>
      <c r="P472" s="102">
        <v>5</v>
      </c>
      <c r="Q472" s="102">
        <f>SUM(P472*E472)/100</f>
        <v>500</v>
      </c>
      <c r="R472" s="127">
        <f>SUM(I472+E472+M472+O472+G472+K472+Q472)*15%</f>
        <v>2130</v>
      </c>
      <c r="S472" s="215">
        <f>SUM(E472+I472+O472+G472+K472+M472+Q472+R472)</f>
        <v>16330</v>
      </c>
    </row>
    <row r="473" spans="1:19" ht="12.75">
      <c r="A473" s="205"/>
      <c r="B473" s="16" t="s">
        <v>13</v>
      </c>
      <c r="C473" s="20"/>
      <c r="D473" s="16">
        <f>SUM(D468:D472)</f>
        <v>4</v>
      </c>
      <c r="E473" s="103">
        <f>SUM(E468:E472)</f>
        <v>39200</v>
      </c>
      <c r="F473" s="103"/>
      <c r="G473" s="103">
        <f>SUM(G468:G471)</f>
        <v>0</v>
      </c>
      <c r="H473" s="103"/>
      <c r="I473" s="103">
        <f>SUM(I468:I472)</f>
        <v>2920</v>
      </c>
      <c r="J473" s="103"/>
      <c r="K473" s="103">
        <f>SUM(K468:K472)</f>
        <v>8584</v>
      </c>
      <c r="L473" s="103"/>
      <c r="M473" s="103">
        <f>SUM(M468:M472)</f>
        <v>3336</v>
      </c>
      <c r="N473" s="103"/>
      <c r="O473" s="103"/>
      <c r="P473" s="103"/>
      <c r="Q473" s="103">
        <f>SUM(Q468:Q472)</f>
        <v>1960</v>
      </c>
      <c r="R473" s="108">
        <f>SUM(R468:R472)</f>
        <v>8400</v>
      </c>
      <c r="S473" s="217">
        <f>SUM(S468:S472)</f>
        <v>64400</v>
      </c>
    </row>
    <row r="474" spans="1:19" ht="22.5">
      <c r="A474" s="207">
        <v>8</v>
      </c>
      <c r="B474" s="6" t="s">
        <v>271</v>
      </c>
      <c r="C474" s="6" t="s">
        <v>85</v>
      </c>
      <c r="D474" s="5">
        <v>0.5</v>
      </c>
      <c r="E474" s="102">
        <v>3229</v>
      </c>
      <c r="F474" s="102"/>
      <c r="G474" s="102"/>
      <c r="H474" s="102"/>
      <c r="I474" s="102"/>
      <c r="J474" s="102">
        <v>15</v>
      </c>
      <c r="K474" s="110">
        <f>SUM(J474*E474)/100</f>
        <v>484.35</v>
      </c>
      <c r="L474" s="110">
        <v>4</v>
      </c>
      <c r="M474" s="110">
        <f>SUM(L474*E474)/100</f>
        <v>129.16</v>
      </c>
      <c r="N474" s="102"/>
      <c r="O474" s="102"/>
      <c r="P474" s="102"/>
      <c r="Q474" s="102">
        <f>SUM(P474*E474)</f>
        <v>0</v>
      </c>
      <c r="R474" s="127">
        <f>SUM(I474+E474+M474+O474+G474+K474+Q474)*15%</f>
        <v>576.3765</v>
      </c>
      <c r="S474" s="215">
        <f>SUM(E474+I474+O474+G474+K474+M474+Q474+R474)</f>
        <v>4418.8865</v>
      </c>
    </row>
    <row r="475" spans="1:19" ht="22.5">
      <c r="A475" s="205">
        <v>9</v>
      </c>
      <c r="B475" s="6" t="s">
        <v>271</v>
      </c>
      <c r="C475" s="6" t="s">
        <v>85</v>
      </c>
      <c r="D475" s="5">
        <v>0.5</v>
      </c>
      <c r="E475" s="102">
        <v>3229</v>
      </c>
      <c r="F475" s="102"/>
      <c r="G475" s="102"/>
      <c r="H475" s="102"/>
      <c r="I475" s="102"/>
      <c r="J475" s="102">
        <v>15</v>
      </c>
      <c r="K475" s="110">
        <f>SUM(J475*E475)/100</f>
        <v>484.35</v>
      </c>
      <c r="L475" s="110">
        <v>4</v>
      </c>
      <c r="M475" s="110">
        <f>SUM(L475*E475)/100</f>
        <v>129.16</v>
      </c>
      <c r="N475" s="102"/>
      <c r="O475" s="102"/>
      <c r="P475" s="102"/>
      <c r="Q475" s="102">
        <f>SUM(P475*E475)</f>
        <v>0</v>
      </c>
      <c r="R475" s="127">
        <f>SUM(I475+E475+M475+O475+G475+K475+Q475)*15%</f>
        <v>576.3765</v>
      </c>
      <c r="S475" s="215">
        <f>SUM(E475+I475+O475+G475+K475+M475+Q475+R475)</f>
        <v>4418.8865</v>
      </c>
    </row>
    <row r="476" spans="1:19" ht="22.5">
      <c r="A476" s="205">
        <v>10</v>
      </c>
      <c r="B476" s="6" t="s">
        <v>271</v>
      </c>
      <c r="C476" s="6" t="s">
        <v>21</v>
      </c>
      <c r="D476" s="5">
        <v>1</v>
      </c>
      <c r="E476" s="102">
        <v>7072</v>
      </c>
      <c r="F476" s="102"/>
      <c r="G476" s="102"/>
      <c r="H476" s="102"/>
      <c r="I476" s="102"/>
      <c r="J476" s="102">
        <v>15</v>
      </c>
      <c r="K476" s="110">
        <f>SUM(J476*E476)/100</f>
        <v>1060.8</v>
      </c>
      <c r="L476" s="110">
        <v>4</v>
      </c>
      <c r="M476" s="110">
        <f>SUM(L476*E476)/100</f>
        <v>282.88</v>
      </c>
      <c r="N476" s="102"/>
      <c r="O476" s="102"/>
      <c r="P476" s="102"/>
      <c r="Q476" s="102"/>
      <c r="R476" s="127">
        <f>SUM(I476+E476+M476+O476+G476+K476+Q476)*15%</f>
        <v>1262.352</v>
      </c>
      <c r="S476" s="215">
        <f>SUM(E476+I476+O476+G476+K476+M476+Q476+R476)</f>
        <v>9678.032000000001</v>
      </c>
    </row>
    <row r="477" spans="1:19" s="173" customFormat="1" ht="12.75">
      <c r="A477" s="240"/>
      <c r="B477" s="171" t="s">
        <v>13</v>
      </c>
      <c r="C477" s="171"/>
      <c r="D477" s="171">
        <f>SUM(D474:D476)</f>
        <v>2</v>
      </c>
      <c r="E477" s="164">
        <f>SUM(E474:E476)</f>
        <v>13530</v>
      </c>
      <c r="F477" s="164"/>
      <c r="G477" s="164"/>
      <c r="H477" s="164"/>
      <c r="I477" s="164">
        <f>SUM(I474:I476)</f>
        <v>0</v>
      </c>
      <c r="J477" s="164"/>
      <c r="K477" s="164">
        <f>SUM(K474:K476)</f>
        <v>2029.5</v>
      </c>
      <c r="L477" s="164"/>
      <c r="M477" s="164"/>
      <c r="N477" s="164"/>
      <c r="O477" s="164"/>
      <c r="P477" s="164"/>
      <c r="Q477" s="164">
        <f>SUM(Q474:Q475)</f>
        <v>0</v>
      </c>
      <c r="R477" s="157">
        <f>SUM(R474:R476)</f>
        <v>2415.105</v>
      </c>
      <c r="S477" s="211">
        <f>SUM(S474:S476)</f>
        <v>18515.805</v>
      </c>
    </row>
    <row r="478" spans="1:19" ht="22.5">
      <c r="A478" s="207">
        <v>11</v>
      </c>
      <c r="B478" s="6" t="s">
        <v>272</v>
      </c>
      <c r="C478" s="4" t="s">
        <v>273</v>
      </c>
      <c r="D478" s="16">
        <v>0.25</v>
      </c>
      <c r="E478" s="111">
        <v>3700</v>
      </c>
      <c r="F478" s="111"/>
      <c r="G478" s="111"/>
      <c r="H478" s="111"/>
      <c r="I478" s="111"/>
      <c r="J478" s="111"/>
      <c r="K478" s="111"/>
      <c r="L478" s="110">
        <v>8</v>
      </c>
      <c r="M478" s="110">
        <f>SUM(L478*E478)/100</f>
        <v>296</v>
      </c>
      <c r="N478" s="111"/>
      <c r="O478" s="111"/>
      <c r="P478" s="111"/>
      <c r="Q478" s="102">
        <f>SUM(P478*E478)/100</f>
        <v>0</v>
      </c>
      <c r="R478" s="127">
        <f>SUM(I478+E478+M478+O478+G478+K478+Q478)*15%</f>
        <v>599.4</v>
      </c>
      <c r="S478" s="215">
        <f>SUM(M478+E478+G478+K478+Q478+R478+I478)</f>
        <v>4595.4</v>
      </c>
    </row>
    <row r="479" spans="1:19" ht="22.5">
      <c r="A479" s="207">
        <v>12</v>
      </c>
      <c r="B479" s="6" t="s">
        <v>272</v>
      </c>
      <c r="C479" s="6" t="s">
        <v>139</v>
      </c>
      <c r="D479" s="5">
        <v>0.5</v>
      </c>
      <c r="E479" s="110">
        <v>4800</v>
      </c>
      <c r="F479" s="110"/>
      <c r="G479" s="110">
        <f>SUM(F479*E479)</f>
        <v>0</v>
      </c>
      <c r="H479" s="110">
        <v>20</v>
      </c>
      <c r="I479" s="110">
        <f>(E479*H479)/100</f>
        <v>960</v>
      </c>
      <c r="J479" s="110">
        <v>29</v>
      </c>
      <c r="K479" s="110">
        <f>SUM(J479*E479)/100</f>
        <v>1392</v>
      </c>
      <c r="L479" s="110">
        <v>8</v>
      </c>
      <c r="M479" s="110">
        <f>SUM(L479*E479)/100</f>
        <v>384</v>
      </c>
      <c r="N479" s="110"/>
      <c r="O479" s="110"/>
      <c r="P479" s="102">
        <v>5</v>
      </c>
      <c r="Q479" s="102">
        <f>SUM(P479*E479)/100</f>
        <v>240</v>
      </c>
      <c r="R479" s="127">
        <f>SUM(I479+E479+M479+O479+G479+K479+Q479)*15%</f>
        <v>1166.3999999999999</v>
      </c>
      <c r="S479" s="215">
        <f>SUM(E479+I479+O479+G479+K479+M479+Q479+R479)</f>
        <v>8942.4</v>
      </c>
    </row>
    <row r="480" spans="1:19" ht="22.5">
      <c r="A480" s="207">
        <v>13</v>
      </c>
      <c r="B480" s="6" t="s">
        <v>272</v>
      </c>
      <c r="C480" s="6" t="s">
        <v>85</v>
      </c>
      <c r="D480" s="5">
        <v>0.5</v>
      </c>
      <c r="E480" s="102">
        <v>3229</v>
      </c>
      <c r="F480" s="102"/>
      <c r="G480" s="102"/>
      <c r="H480" s="102"/>
      <c r="I480" s="102"/>
      <c r="J480" s="102"/>
      <c r="K480" s="110">
        <f>SUM(J480*E480)/100</f>
        <v>0</v>
      </c>
      <c r="L480" s="110">
        <v>4</v>
      </c>
      <c r="M480" s="110">
        <f>SUM(L480*E480)/100</f>
        <v>129.16</v>
      </c>
      <c r="N480" s="102"/>
      <c r="O480" s="102"/>
      <c r="P480" s="102"/>
      <c r="Q480" s="102">
        <f>SUM(P480*E480)</f>
        <v>0</v>
      </c>
      <c r="R480" s="127">
        <f>SUM(I480+E480+M480+O480+G480+K480+Q480)*15%</f>
        <v>503.72399999999993</v>
      </c>
      <c r="S480" s="215">
        <f>SUM(E480+I480+O480+G480+K480+M480+Q480+R480)</f>
        <v>3861.884</v>
      </c>
    </row>
    <row r="481" spans="1:19" ht="12.75">
      <c r="A481" s="207"/>
      <c r="B481" s="6"/>
      <c r="C481" s="17" t="s">
        <v>13</v>
      </c>
      <c r="D481" s="16">
        <f>SUM(D478:D480)</f>
        <v>1.25</v>
      </c>
      <c r="E481" s="103">
        <f aca="true" t="shared" si="165" ref="E481:S481">SUM(E478:E480)</f>
        <v>11729</v>
      </c>
      <c r="F481" s="103">
        <f t="shared" si="165"/>
        <v>0</v>
      </c>
      <c r="G481" s="103">
        <f t="shared" si="165"/>
        <v>0</v>
      </c>
      <c r="H481" s="103"/>
      <c r="I481" s="103">
        <f t="shared" si="165"/>
        <v>960</v>
      </c>
      <c r="J481" s="103"/>
      <c r="K481" s="103">
        <f t="shared" si="165"/>
        <v>1392</v>
      </c>
      <c r="L481" s="103">
        <f t="shared" si="165"/>
        <v>20</v>
      </c>
      <c r="M481" s="103">
        <f t="shared" si="165"/>
        <v>809.16</v>
      </c>
      <c r="N481" s="103">
        <f t="shared" si="165"/>
        <v>0</v>
      </c>
      <c r="O481" s="103">
        <f t="shared" si="165"/>
        <v>0</v>
      </c>
      <c r="P481" s="103"/>
      <c r="Q481" s="103">
        <f t="shared" si="165"/>
        <v>240</v>
      </c>
      <c r="R481" s="108">
        <f t="shared" si="165"/>
        <v>2269.5239999999994</v>
      </c>
      <c r="S481" s="208">
        <f t="shared" si="165"/>
        <v>17399.684</v>
      </c>
    </row>
    <row r="482" spans="1:19" s="173" customFormat="1" ht="12.75">
      <c r="A482" s="233"/>
      <c r="B482" s="171" t="s">
        <v>14</v>
      </c>
      <c r="C482" s="171"/>
      <c r="D482" s="171">
        <f aca="true" t="shared" si="166" ref="D482:S482">SUM(D481,D477,D473,D467)</f>
        <v>9.25</v>
      </c>
      <c r="E482" s="164">
        <f>SUM(E481,E477,E473,E467)</f>
        <v>94659</v>
      </c>
      <c r="F482" s="164">
        <f t="shared" si="166"/>
        <v>0</v>
      </c>
      <c r="G482" s="164">
        <f t="shared" si="166"/>
        <v>0</v>
      </c>
      <c r="H482" s="164">
        <f t="shared" si="166"/>
        <v>0</v>
      </c>
      <c r="I482" s="164">
        <f t="shared" si="166"/>
        <v>3880</v>
      </c>
      <c r="J482" s="164">
        <f t="shared" si="166"/>
        <v>0</v>
      </c>
      <c r="K482" s="164">
        <f t="shared" si="166"/>
        <v>12005.5</v>
      </c>
      <c r="L482" s="164">
        <f t="shared" si="166"/>
        <v>20</v>
      </c>
      <c r="M482" s="164">
        <f t="shared" si="166"/>
        <v>4145.16</v>
      </c>
      <c r="N482" s="164">
        <f t="shared" si="166"/>
        <v>0</v>
      </c>
      <c r="O482" s="164">
        <f t="shared" si="166"/>
        <v>0</v>
      </c>
      <c r="P482" s="164">
        <f t="shared" si="166"/>
        <v>0</v>
      </c>
      <c r="Q482" s="164">
        <f t="shared" si="166"/>
        <v>3710</v>
      </c>
      <c r="R482" s="157">
        <f t="shared" si="166"/>
        <v>18203.529</v>
      </c>
      <c r="S482" s="211">
        <f t="shared" si="166"/>
        <v>139560.389</v>
      </c>
    </row>
    <row r="483" spans="1:19" ht="22.5">
      <c r="A483" s="205">
        <v>1</v>
      </c>
      <c r="B483" s="4" t="s">
        <v>270</v>
      </c>
      <c r="C483" s="4" t="s">
        <v>220</v>
      </c>
      <c r="D483" s="6">
        <v>1</v>
      </c>
      <c r="E483" s="110">
        <v>15100</v>
      </c>
      <c r="F483" s="110"/>
      <c r="G483" s="110">
        <f>SUM(F483*E483)</f>
        <v>0</v>
      </c>
      <c r="H483" s="110"/>
      <c r="I483" s="110">
        <f aca="true" t="shared" si="167" ref="I483:I489">(E483*H483)/100</f>
        <v>0</v>
      </c>
      <c r="J483" s="110">
        <v>29</v>
      </c>
      <c r="K483" s="110">
        <f>SUM(J483*E483)/100</f>
        <v>4379</v>
      </c>
      <c r="L483" s="110">
        <v>8</v>
      </c>
      <c r="M483" s="110">
        <f>SUM(L483*E483)/100</f>
        <v>1208</v>
      </c>
      <c r="N483" s="111"/>
      <c r="O483" s="111"/>
      <c r="P483" s="102">
        <v>5</v>
      </c>
      <c r="Q483" s="102">
        <f>SUM(P483*E483)/100</f>
        <v>755</v>
      </c>
      <c r="R483" s="127">
        <f>SUM(I483+E483+M483+O483+G483+K483+Q483)*15%</f>
        <v>3216.2999999999997</v>
      </c>
      <c r="S483" s="215">
        <f>SUM(E483+I483+O483+G483+K483+M483+Q483+R483)</f>
        <v>24658.3</v>
      </c>
    </row>
    <row r="484" spans="1:19" ht="22.5">
      <c r="A484" s="205">
        <v>2</v>
      </c>
      <c r="B484" s="4" t="s">
        <v>270</v>
      </c>
      <c r="C484" s="4" t="s">
        <v>240</v>
      </c>
      <c r="D484" s="6">
        <v>0.5</v>
      </c>
      <c r="E484" s="110">
        <v>7550</v>
      </c>
      <c r="F484" s="110"/>
      <c r="G484" s="110">
        <f>SUM(F484*E484)</f>
        <v>0</v>
      </c>
      <c r="H484" s="110"/>
      <c r="I484" s="110">
        <f t="shared" si="167"/>
        <v>0</v>
      </c>
      <c r="J484" s="110"/>
      <c r="K484" s="110"/>
      <c r="L484" s="110">
        <v>8</v>
      </c>
      <c r="M484" s="110">
        <f>SUM(L484*E484)/100</f>
        <v>604</v>
      </c>
      <c r="N484" s="111"/>
      <c r="O484" s="111"/>
      <c r="P484" s="102">
        <v>5</v>
      </c>
      <c r="Q484" s="102">
        <f>SUM(P484*E484)/100</f>
        <v>377.5</v>
      </c>
      <c r="R484" s="127">
        <f>SUM(I484+E484+M484+O484+G484+K484+Q484)*15%</f>
        <v>1279.725</v>
      </c>
      <c r="S484" s="215">
        <f>SUM(E484+I484+O484+G484+K484+M484+Q484+R484)</f>
        <v>9811.225</v>
      </c>
    </row>
    <row r="485" spans="1:19" ht="12.75">
      <c r="A485" s="241"/>
      <c r="B485" s="16" t="s">
        <v>13</v>
      </c>
      <c r="C485" s="22"/>
      <c r="D485" s="17">
        <f>SUM(D483:D484)</f>
        <v>1.5</v>
      </c>
      <c r="E485" s="107">
        <f>SUM(E483:E484)</f>
        <v>22650</v>
      </c>
      <c r="F485" s="103"/>
      <c r="G485" s="107">
        <f>SUM(G483:G484)</f>
        <v>0</v>
      </c>
      <c r="H485" s="107"/>
      <c r="I485" s="107">
        <f>SUM(I483:I484)</f>
        <v>0</v>
      </c>
      <c r="J485" s="103"/>
      <c r="K485" s="107">
        <f>SUM(K483:K484)</f>
        <v>4379</v>
      </c>
      <c r="L485" s="103"/>
      <c r="M485" s="103"/>
      <c r="N485" s="103"/>
      <c r="O485" s="103"/>
      <c r="P485" s="103"/>
      <c r="Q485" s="107">
        <f>SUM(Q483:Q484)</f>
        <v>1132.5</v>
      </c>
      <c r="R485" s="132">
        <f>SUM(R483:R484)</f>
        <v>4496.025</v>
      </c>
      <c r="S485" s="235">
        <f>SUM(S483:S484)</f>
        <v>34469.525</v>
      </c>
    </row>
    <row r="486" spans="1:19" ht="33.75">
      <c r="A486" s="205">
        <v>3</v>
      </c>
      <c r="B486" s="4" t="s">
        <v>270</v>
      </c>
      <c r="C486" s="4" t="s">
        <v>137</v>
      </c>
      <c r="D486" s="5">
        <v>1</v>
      </c>
      <c r="E486" s="110">
        <v>9600</v>
      </c>
      <c r="F486" s="110"/>
      <c r="G486" s="110">
        <f>SUM(F486*E486)</f>
        <v>0</v>
      </c>
      <c r="H486" s="110"/>
      <c r="I486" s="110">
        <f t="shared" si="167"/>
        <v>0</v>
      </c>
      <c r="J486" s="110">
        <v>29</v>
      </c>
      <c r="K486" s="110">
        <f>SUM(J486*E486)/100</f>
        <v>2784</v>
      </c>
      <c r="L486" s="110">
        <v>8</v>
      </c>
      <c r="M486" s="110">
        <f>SUM(L486*E486)/100</f>
        <v>768</v>
      </c>
      <c r="N486" s="110"/>
      <c r="O486" s="110"/>
      <c r="P486" s="102">
        <v>5</v>
      </c>
      <c r="Q486" s="102">
        <f>SUM(P486*E486)/100</f>
        <v>480</v>
      </c>
      <c r="R486" s="127">
        <f>SUM(M486+E486+G486+K486+Q486)*15%</f>
        <v>2044.8</v>
      </c>
      <c r="S486" s="215">
        <f>SUM(M486+E486+G486+K486+Q486+R486+I486)</f>
        <v>15676.8</v>
      </c>
    </row>
    <row r="487" spans="1:19" ht="22.5">
      <c r="A487" s="205">
        <v>4</v>
      </c>
      <c r="B487" s="4" t="s">
        <v>270</v>
      </c>
      <c r="C487" s="4" t="s">
        <v>25</v>
      </c>
      <c r="D487" s="6">
        <v>0.75</v>
      </c>
      <c r="E487" s="110">
        <v>7500</v>
      </c>
      <c r="F487" s="110"/>
      <c r="G487" s="110">
        <f>SUM(F487*E487)</f>
        <v>0</v>
      </c>
      <c r="H487" s="110"/>
      <c r="I487" s="110">
        <f t="shared" si="167"/>
        <v>0</v>
      </c>
      <c r="J487" s="110"/>
      <c r="K487" s="110">
        <f>SUM(J487*E487)/100</f>
        <v>0</v>
      </c>
      <c r="L487" s="110">
        <v>12</v>
      </c>
      <c r="M487" s="110">
        <f>SUM(L487*E487)/100</f>
        <v>900</v>
      </c>
      <c r="N487" s="111"/>
      <c r="O487" s="111"/>
      <c r="P487" s="102">
        <v>5</v>
      </c>
      <c r="Q487" s="102">
        <f>SUM(P487*E487)/100</f>
        <v>375</v>
      </c>
      <c r="R487" s="127">
        <f>SUM(M487+I487+E487+G487+K487+Q487)*15%</f>
        <v>1316.25</v>
      </c>
      <c r="S487" s="215">
        <f>SUM(M487+E487+G487+K487+Q487+R487+I487)</f>
        <v>10091.25</v>
      </c>
    </row>
    <row r="488" spans="1:19" ht="33.75">
      <c r="A488" s="205">
        <v>5</v>
      </c>
      <c r="B488" s="4" t="s">
        <v>270</v>
      </c>
      <c r="C488" s="4" t="s">
        <v>136</v>
      </c>
      <c r="D488" s="6">
        <v>0.5</v>
      </c>
      <c r="E488" s="110">
        <v>4800</v>
      </c>
      <c r="F488" s="110"/>
      <c r="G488" s="110">
        <f>SUM(F488*E488)</f>
        <v>0</v>
      </c>
      <c r="H488" s="110"/>
      <c r="I488" s="110">
        <f t="shared" si="167"/>
        <v>0</v>
      </c>
      <c r="J488" s="110">
        <v>29</v>
      </c>
      <c r="K488" s="110">
        <f>SUM(J488*E488)/100</f>
        <v>1392</v>
      </c>
      <c r="L488" s="110">
        <v>8</v>
      </c>
      <c r="M488" s="110">
        <f>SUM(L488*E488)/100</f>
        <v>384</v>
      </c>
      <c r="N488" s="111"/>
      <c r="O488" s="111"/>
      <c r="P488" s="102">
        <v>5</v>
      </c>
      <c r="Q488" s="102">
        <f>SUM(P488*E488)/100</f>
        <v>240</v>
      </c>
      <c r="R488" s="127">
        <f>SUM(M488+E488+G488+K488+Q488)*15%</f>
        <v>1022.4</v>
      </c>
      <c r="S488" s="215">
        <f>SUM(M488+E488+G488+K488+Q488+R488+I488)</f>
        <v>7838.4</v>
      </c>
    </row>
    <row r="489" spans="1:19" ht="22.5">
      <c r="A489" s="240">
        <v>6</v>
      </c>
      <c r="B489" s="4" t="s">
        <v>270</v>
      </c>
      <c r="C489" s="4" t="s">
        <v>78</v>
      </c>
      <c r="D489" s="5">
        <v>0.5</v>
      </c>
      <c r="E489" s="110">
        <v>5000</v>
      </c>
      <c r="F489" s="110"/>
      <c r="G489" s="110">
        <f>SUM(F489*E489)</f>
        <v>0</v>
      </c>
      <c r="H489" s="110"/>
      <c r="I489" s="110">
        <f t="shared" si="167"/>
        <v>0</v>
      </c>
      <c r="J489" s="110"/>
      <c r="K489" s="110">
        <f>SUM(J489*E489)/100</f>
        <v>0</v>
      </c>
      <c r="L489" s="110">
        <v>12</v>
      </c>
      <c r="M489" s="110">
        <f>SUM(L489*E489)/100</f>
        <v>600</v>
      </c>
      <c r="N489" s="111"/>
      <c r="O489" s="111"/>
      <c r="P489" s="102">
        <v>5</v>
      </c>
      <c r="Q489" s="102">
        <f>SUM(P489*E489)/100</f>
        <v>250</v>
      </c>
      <c r="R489" s="127">
        <f>SUM(M489+E489+G489+K489+Q489)*15%</f>
        <v>877.5</v>
      </c>
      <c r="S489" s="215">
        <f>SUM(M489+E489+G489+K489+Q489+R489+I489)</f>
        <v>6727.5</v>
      </c>
    </row>
    <row r="490" spans="1:19" s="173" customFormat="1" ht="12.75">
      <c r="A490" s="242"/>
      <c r="B490" s="171" t="s">
        <v>13</v>
      </c>
      <c r="C490" s="176"/>
      <c r="D490" s="171">
        <f>SUM(D486:D489)</f>
        <v>2.75</v>
      </c>
      <c r="E490" s="164">
        <f>SUM(E486:E489)</f>
        <v>26900</v>
      </c>
      <c r="F490" s="164"/>
      <c r="G490" s="164">
        <f>SUM(G486:G489)</f>
        <v>0</v>
      </c>
      <c r="H490" s="164"/>
      <c r="I490" s="164">
        <f>SUM(I486:I489)</f>
        <v>0</v>
      </c>
      <c r="J490" s="164"/>
      <c r="K490" s="164">
        <f>SUM(K486:K489)</f>
        <v>4176</v>
      </c>
      <c r="L490" s="164"/>
      <c r="M490" s="164">
        <f>SUM(M486:M489)</f>
        <v>2652</v>
      </c>
      <c r="N490" s="164"/>
      <c r="O490" s="164"/>
      <c r="P490" s="164"/>
      <c r="Q490" s="164">
        <f>SUM(Q486:Q489)</f>
        <v>1345</v>
      </c>
      <c r="R490" s="157">
        <f>SUM(R486:R489)</f>
        <v>5260.95</v>
      </c>
      <c r="S490" s="211">
        <f>SUM(S486:S489)</f>
        <v>40333.95</v>
      </c>
    </row>
    <row r="491" spans="1:19" ht="22.5">
      <c r="A491" s="207">
        <v>7</v>
      </c>
      <c r="B491" s="4" t="s">
        <v>270</v>
      </c>
      <c r="C491" s="4" t="s">
        <v>85</v>
      </c>
      <c r="D491" s="5">
        <v>0.5</v>
      </c>
      <c r="E491" s="110">
        <v>3229</v>
      </c>
      <c r="F491" s="110"/>
      <c r="G491" s="110"/>
      <c r="H491" s="110"/>
      <c r="I491" s="110"/>
      <c r="J491" s="110">
        <v>15</v>
      </c>
      <c r="K491" s="110">
        <f>SUM(J491*E491)/100</f>
        <v>484.35</v>
      </c>
      <c r="L491" s="110">
        <v>4</v>
      </c>
      <c r="M491" s="110">
        <f>SUM(L491*E491)/100</f>
        <v>129.16</v>
      </c>
      <c r="N491" s="111"/>
      <c r="O491" s="111"/>
      <c r="P491" s="102"/>
      <c r="Q491" s="102">
        <f>SUM(P491*E491)</f>
        <v>0</v>
      </c>
      <c r="R491" s="127">
        <f>SUM(M491+E491+G491+K491+Q491)*15%</f>
        <v>576.3765</v>
      </c>
      <c r="S491" s="215">
        <f>SUM(M491+E491+G491+K491+Q491+R491+I491)</f>
        <v>4418.8865</v>
      </c>
    </row>
    <row r="492" spans="1:19" ht="22.5">
      <c r="A492" s="205">
        <v>8</v>
      </c>
      <c r="B492" s="4" t="s">
        <v>270</v>
      </c>
      <c r="C492" s="4" t="s">
        <v>21</v>
      </c>
      <c r="D492" s="5">
        <v>1</v>
      </c>
      <c r="E492" s="110">
        <v>7072</v>
      </c>
      <c r="F492" s="110"/>
      <c r="G492" s="110"/>
      <c r="H492" s="110"/>
      <c r="I492" s="110"/>
      <c r="J492" s="110">
        <v>15</v>
      </c>
      <c r="K492" s="110">
        <f>SUM(J492*E492)/100</f>
        <v>1060.8</v>
      </c>
      <c r="L492" s="110">
        <v>4</v>
      </c>
      <c r="M492" s="110">
        <f>SUM(L492*E492)/100</f>
        <v>282.88</v>
      </c>
      <c r="N492" s="111"/>
      <c r="O492" s="111"/>
      <c r="P492" s="102"/>
      <c r="Q492" s="102"/>
      <c r="R492" s="127">
        <f>SUM(M492+E492+G492+K492+Q492)*15%</f>
        <v>1262.352</v>
      </c>
      <c r="S492" s="215">
        <f>SUM(M492+E492+G492+K492+Q492+R492+I492)</f>
        <v>9678.032000000001</v>
      </c>
    </row>
    <row r="493" spans="1:19" s="173" customFormat="1" ht="12.75">
      <c r="A493" s="240"/>
      <c r="B493" s="171" t="s">
        <v>13</v>
      </c>
      <c r="C493" s="176"/>
      <c r="D493" s="171">
        <f>SUM(D491:D492)</f>
        <v>1.5</v>
      </c>
      <c r="E493" s="164">
        <f>SUM(E491:E492)</f>
        <v>10301</v>
      </c>
      <c r="F493" s="147"/>
      <c r="G493" s="147"/>
      <c r="H493" s="147"/>
      <c r="I493" s="164">
        <f aca="true" t="shared" si="168" ref="I493:S493">SUM(I491:I492)</f>
        <v>0</v>
      </c>
      <c r="J493" s="164"/>
      <c r="K493" s="164">
        <f t="shared" si="168"/>
        <v>1545.15</v>
      </c>
      <c r="L493" s="164"/>
      <c r="M493" s="164">
        <f t="shared" si="168"/>
        <v>412.03999999999996</v>
      </c>
      <c r="N493" s="164">
        <f t="shared" si="168"/>
        <v>0</v>
      </c>
      <c r="O493" s="164">
        <f t="shared" si="168"/>
        <v>0</v>
      </c>
      <c r="P493" s="164">
        <f t="shared" si="168"/>
        <v>0</v>
      </c>
      <c r="Q493" s="164">
        <f t="shared" si="168"/>
        <v>0</v>
      </c>
      <c r="R493" s="164">
        <f t="shared" si="168"/>
        <v>1838.7285000000002</v>
      </c>
      <c r="S493" s="229">
        <f t="shared" si="168"/>
        <v>14096.9185</v>
      </c>
    </row>
    <row r="494" spans="1:19" ht="22.5">
      <c r="A494" s="205">
        <v>9</v>
      </c>
      <c r="B494" s="4" t="s">
        <v>269</v>
      </c>
      <c r="C494" s="4" t="s">
        <v>205</v>
      </c>
      <c r="D494" s="5">
        <v>0.25</v>
      </c>
      <c r="E494" s="111">
        <v>3700</v>
      </c>
      <c r="F494" s="111"/>
      <c r="G494" s="111"/>
      <c r="H494" s="111"/>
      <c r="I494" s="111"/>
      <c r="J494" s="111"/>
      <c r="K494" s="111"/>
      <c r="L494" s="110">
        <v>8</v>
      </c>
      <c r="M494" s="110">
        <f>SUM(L494*E494)/100</f>
        <v>296</v>
      </c>
      <c r="N494" s="111"/>
      <c r="O494" s="111"/>
      <c r="P494" s="102">
        <v>5</v>
      </c>
      <c r="Q494" s="102">
        <f>SUM(P494*E494)/100</f>
        <v>185</v>
      </c>
      <c r="R494" s="127">
        <f>SUM(I494+E494+M494+O494+G494+K494+Q494)*15%</f>
        <v>627.15</v>
      </c>
      <c r="S494" s="215">
        <f>SUM(M494+E494+G494+K494+Q494+R494+I494)</f>
        <v>4808.15</v>
      </c>
    </row>
    <row r="495" spans="1:19" ht="22.5">
      <c r="A495" s="205">
        <v>10</v>
      </c>
      <c r="B495" s="4" t="s">
        <v>269</v>
      </c>
      <c r="C495" s="4" t="s">
        <v>61</v>
      </c>
      <c r="D495" s="5">
        <v>0.5</v>
      </c>
      <c r="E495" s="110">
        <v>4800</v>
      </c>
      <c r="F495" s="110"/>
      <c r="G495" s="110">
        <f>SUM(F495*E495)</f>
        <v>0</v>
      </c>
      <c r="H495" s="110"/>
      <c r="I495" s="110">
        <f>(E495*H495)/100</f>
        <v>0</v>
      </c>
      <c r="J495" s="110">
        <v>29</v>
      </c>
      <c r="K495" s="110">
        <f>SUM(J495*E495)/100</f>
        <v>1392</v>
      </c>
      <c r="L495" s="110">
        <v>8</v>
      </c>
      <c r="M495" s="110">
        <f>SUM(L495*E495)/100</f>
        <v>384</v>
      </c>
      <c r="N495" s="111"/>
      <c r="O495" s="111"/>
      <c r="P495" s="102">
        <v>5</v>
      </c>
      <c r="Q495" s="102">
        <f>SUM(P495*E495)/100</f>
        <v>240</v>
      </c>
      <c r="R495" s="127">
        <f>SUM(M495+E495+G495+K495+Q495)*15%</f>
        <v>1022.4</v>
      </c>
      <c r="S495" s="215">
        <f>SUM(M495+E495+G495+K495+Q495+R495+I495)</f>
        <v>7838.4</v>
      </c>
    </row>
    <row r="496" spans="1:19" ht="22.5">
      <c r="A496" s="205">
        <v>11</v>
      </c>
      <c r="B496" s="4" t="s">
        <v>269</v>
      </c>
      <c r="C496" s="4" t="s">
        <v>318</v>
      </c>
      <c r="D496" s="5">
        <v>0.25</v>
      </c>
      <c r="E496" s="110">
        <v>1614.5</v>
      </c>
      <c r="F496" s="110"/>
      <c r="G496" s="110"/>
      <c r="H496" s="110"/>
      <c r="I496" s="110"/>
      <c r="J496" s="110">
        <v>15</v>
      </c>
      <c r="K496" s="110">
        <f>SUM(J496*E496)/100</f>
        <v>242.175</v>
      </c>
      <c r="L496" s="110">
        <v>4</v>
      </c>
      <c r="M496" s="110">
        <f>SUM(L496*E496)/100</f>
        <v>64.58</v>
      </c>
      <c r="N496" s="111"/>
      <c r="O496" s="111"/>
      <c r="P496" s="102"/>
      <c r="Q496" s="102">
        <v>0</v>
      </c>
      <c r="R496" s="127">
        <f>SUM(M496+E496+G496+K496+Q496)*15%</f>
        <v>288.18825</v>
      </c>
      <c r="S496" s="215">
        <f>SUM(M496+E496+G496+K496+Q496+R496+I496)</f>
        <v>2209.44325</v>
      </c>
    </row>
    <row r="497" spans="1:19" ht="12.75">
      <c r="A497" s="205"/>
      <c r="B497" s="16" t="s">
        <v>13</v>
      </c>
      <c r="C497" s="16"/>
      <c r="D497" s="16">
        <f>SUM(D494:D496)</f>
        <v>1</v>
      </c>
      <c r="E497" s="103">
        <f>SUM(E494:E496)</f>
        <v>10114.5</v>
      </c>
      <c r="F497" s="103"/>
      <c r="G497" s="103"/>
      <c r="H497" s="103"/>
      <c r="I497" s="103">
        <f>SUM(I491:I496)</f>
        <v>0</v>
      </c>
      <c r="J497" s="103"/>
      <c r="K497" s="103">
        <f aca="true" t="shared" si="169" ref="K497:S497">SUM(K494:K496)</f>
        <v>1634.175</v>
      </c>
      <c r="L497" s="103"/>
      <c r="M497" s="103">
        <f t="shared" si="169"/>
        <v>744.58</v>
      </c>
      <c r="N497" s="103">
        <f t="shared" si="169"/>
        <v>0</v>
      </c>
      <c r="O497" s="103">
        <f t="shared" si="169"/>
        <v>0</v>
      </c>
      <c r="P497" s="165"/>
      <c r="Q497" s="103">
        <f t="shared" si="169"/>
        <v>425</v>
      </c>
      <c r="R497" s="103">
        <f t="shared" si="169"/>
        <v>1937.7382499999999</v>
      </c>
      <c r="S497" s="222">
        <f t="shared" si="169"/>
        <v>14855.99325</v>
      </c>
    </row>
    <row r="498" spans="1:19" s="173" customFormat="1" ht="12.75">
      <c r="A498" s="240"/>
      <c r="B498" s="171" t="s">
        <v>14</v>
      </c>
      <c r="C498" s="171"/>
      <c r="D498" s="171">
        <f>SUM(D497,D490,D493,D485)</f>
        <v>6.75</v>
      </c>
      <c r="E498" s="164">
        <f>SUM(E497,E490,E485+E493)</f>
        <v>69965.5</v>
      </c>
      <c r="F498" s="164"/>
      <c r="G498" s="164">
        <f>SUM(G497,G490,G485)</f>
        <v>0</v>
      </c>
      <c r="H498" s="164"/>
      <c r="I498" s="164">
        <f aca="true" t="shared" si="170" ref="I498:S498">SUM(I497,I490,I485+I493)</f>
        <v>0</v>
      </c>
      <c r="J498" s="164">
        <f t="shared" si="170"/>
        <v>0</v>
      </c>
      <c r="K498" s="164">
        <f t="shared" si="170"/>
        <v>11734.325</v>
      </c>
      <c r="L498" s="164">
        <f t="shared" si="170"/>
        <v>0</v>
      </c>
      <c r="M498" s="164">
        <f t="shared" si="170"/>
        <v>3808.62</v>
      </c>
      <c r="N498" s="164">
        <f t="shared" si="170"/>
        <v>0</v>
      </c>
      <c r="O498" s="164">
        <f t="shared" si="170"/>
        <v>0</v>
      </c>
      <c r="P498" s="168">
        <f t="shared" si="170"/>
        <v>0</v>
      </c>
      <c r="Q498" s="164">
        <f t="shared" si="170"/>
        <v>2902.5</v>
      </c>
      <c r="R498" s="164">
        <f t="shared" si="170"/>
        <v>13533.441749999998</v>
      </c>
      <c r="S498" s="229">
        <f t="shared" si="170"/>
        <v>103756.38675</v>
      </c>
    </row>
    <row r="499" spans="1:19" ht="12.75">
      <c r="A499" s="205">
        <v>1</v>
      </c>
      <c r="B499" s="2" t="s">
        <v>140</v>
      </c>
      <c r="C499" s="2" t="s">
        <v>147</v>
      </c>
      <c r="D499" s="6">
        <v>1</v>
      </c>
      <c r="E499" s="110">
        <v>10300</v>
      </c>
      <c r="F499" s="110"/>
      <c r="G499" s="110">
        <f>SUM(F499*E499)</f>
        <v>0</v>
      </c>
      <c r="H499" s="110"/>
      <c r="I499" s="110"/>
      <c r="J499" s="110"/>
      <c r="K499" s="110">
        <f>SUM(J499*E499)/100</f>
        <v>0</v>
      </c>
      <c r="L499" s="110">
        <v>8</v>
      </c>
      <c r="M499" s="110">
        <f>SUM(L499*E499)/100</f>
        <v>824</v>
      </c>
      <c r="N499" s="111"/>
      <c r="O499" s="111"/>
      <c r="P499" s="102">
        <v>5</v>
      </c>
      <c r="Q499" s="102">
        <f>SUM(P499*E499)/100</f>
        <v>515</v>
      </c>
      <c r="R499" s="127">
        <f>SUM(M499+E499+G499+K499+Q499)*15%</f>
        <v>1745.85</v>
      </c>
      <c r="S499" s="215">
        <f>SUM(M499+E499+G499+K499+Q499+R499)</f>
        <v>13384.85</v>
      </c>
    </row>
    <row r="500" spans="1:19" ht="12.75">
      <c r="A500" s="205">
        <v>2</v>
      </c>
      <c r="B500" s="2" t="s">
        <v>140</v>
      </c>
      <c r="C500" s="4" t="s">
        <v>141</v>
      </c>
      <c r="D500" s="5">
        <v>0.5</v>
      </c>
      <c r="E500" s="102">
        <v>4800</v>
      </c>
      <c r="F500" s="102"/>
      <c r="G500" s="102">
        <f>SUM(F500*E500)</f>
        <v>0</v>
      </c>
      <c r="H500" s="102"/>
      <c r="I500" s="102"/>
      <c r="J500" s="102">
        <v>29</v>
      </c>
      <c r="K500" s="102">
        <f>SUM(J500*E500)/100</f>
        <v>1392</v>
      </c>
      <c r="L500" s="110">
        <v>8</v>
      </c>
      <c r="M500" s="110">
        <f>SUM(L500*E500)/100</f>
        <v>384</v>
      </c>
      <c r="N500" s="102"/>
      <c r="O500" s="102"/>
      <c r="P500" s="102">
        <v>5</v>
      </c>
      <c r="Q500" s="102">
        <f>SUM(P500*E500)/100</f>
        <v>240</v>
      </c>
      <c r="R500" s="127">
        <f>SUM(M500+E500+G500+K500+Q500)*15%</f>
        <v>1022.4</v>
      </c>
      <c r="S500" s="215">
        <f>SUM(M500+E500+G500+K500+Q500+R500)</f>
        <v>7838.4</v>
      </c>
    </row>
    <row r="501" spans="1:19" ht="12.75">
      <c r="A501" s="205">
        <v>3</v>
      </c>
      <c r="B501" s="2" t="s">
        <v>140</v>
      </c>
      <c r="C501" s="2" t="s">
        <v>25</v>
      </c>
      <c r="D501" s="5">
        <v>0.5</v>
      </c>
      <c r="E501" s="102">
        <v>5000</v>
      </c>
      <c r="F501" s="102"/>
      <c r="G501" s="102">
        <f>SUM(F501*E501)</f>
        <v>0</v>
      </c>
      <c r="H501" s="102"/>
      <c r="I501" s="102"/>
      <c r="J501" s="102"/>
      <c r="K501" s="102">
        <f>SUM(J501*E501)/100</f>
        <v>0</v>
      </c>
      <c r="L501" s="110">
        <v>8</v>
      </c>
      <c r="M501" s="110">
        <f>SUM(L501*E501)/100</f>
        <v>400</v>
      </c>
      <c r="N501" s="102"/>
      <c r="O501" s="102"/>
      <c r="P501" s="102">
        <v>5</v>
      </c>
      <c r="Q501" s="102">
        <f>SUM(P501*E501)/100</f>
        <v>250</v>
      </c>
      <c r="R501" s="127">
        <f>SUM(M501+E501+G501+K501+Q501)*15%</f>
        <v>847.5</v>
      </c>
      <c r="S501" s="215">
        <f>SUM(M501+E501+G501+K501+Q501+R501)</f>
        <v>6497.5</v>
      </c>
    </row>
    <row r="502" spans="1:19" ht="12.75">
      <c r="A502" s="205"/>
      <c r="B502" s="16" t="s">
        <v>13</v>
      </c>
      <c r="C502" s="92"/>
      <c r="D502" s="16">
        <f>SUM(D499:D501)</f>
        <v>2</v>
      </c>
      <c r="E502" s="103">
        <f>SUM(E499:E501)</f>
        <v>20100</v>
      </c>
      <c r="F502" s="103"/>
      <c r="G502" s="103">
        <f>SUM(G499:G501)</f>
        <v>0</v>
      </c>
      <c r="H502" s="103"/>
      <c r="I502" s="103"/>
      <c r="J502" s="103"/>
      <c r="K502" s="103">
        <f>SUM(K499:K501)</f>
        <v>1392</v>
      </c>
      <c r="L502" s="103"/>
      <c r="M502" s="103">
        <f>SUM(M499:M500)</f>
        <v>1208</v>
      </c>
      <c r="N502" s="103"/>
      <c r="O502" s="103"/>
      <c r="P502" s="103"/>
      <c r="Q502" s="103">
        <f>SUM(Q499:Q501)</f>
        <v>1005</v>
      </c>
      <c r="R502" s="108">
        <f>SUM(R499:R501)</f>
        <v>3615.75</v>
      </c>
      <c r="S502" s="217">
        <f>SUM(S499:S501)</f>
        <v>27720.75</v>
      </c>
    </row>
    <row r="503" spans="1:19" ht="22.5">
      <c r="A503" s="207">
        <v>4</v>
      </c>
      <c r="B503" s="2" t="s">
        <v>140</v>
      </c>
      <c r="C503" s="4" t="s">
        <v>85</v>
      </c>
      <c r="D503" s="5">
        <v>0.5</v>
      </c>
      <c r="E503" s="110">
        <v>3229</v>
      </c>
      <c r="F503" s="110"/>
      <c r="G503" s="110">
        <f>SUM(F503*E503)</f>
        <v>0</v>
      </c>
      <c r="H503" s="110"/>
      <c r="I503" s="110"/>
      <c r="J503" s="110">
        <v>15</v>
      </c>
      <c r="K503" s="110">
        <f>SUM(J503*E503)/100</f>
        <v>484.35</v>
      </c>
      <c r="L503" s="110">
        <v>4</v>
      </c>
      <c r="M503" s="110">
        <f>SUM(L503*E503)/100</f>
        <v>129.16</v>
      </c>
      <c r="N503" s="111"/>
      <c r="O503" s="111"/>
      <c r="P503" s="102"/>
      <c r="Q503" s="102">
        <f>SUM(P503*E503)</f>
        <v>0</v>
      </c>
      <c r="R503" s="127">
        <f>SUM(M503+E503+G503+K503+Q503)*15%</f>
        <v>576.3765</v>
      </c>
      <c r="S503" s="215">
        <f>SUM(M503+I503+E503+G503+K503+Q503+R503)</f>
        <v>4418.8865</v>
      </c>
    </row>
    <row r="504" spans="1:19" ht="22.5">
      <c r="A504" s="207">
        <v>5</v>
      </c>
      <c r="B504" s="2" t="s">
        <v>140</v>
      </c>
      <c r="C504" s="4" t="s">
        <v>85</v>
      </c>
      <c r="D504" s="5">
        <v>0.5</v>
      </c>
      <c r="E504" s="110">
        <v>3229</v>
      </c>
      <c r="F504" s="110"/>
      <c r="G504" s="110">
        <f>SUM(F504*E504)</f>
        <v>0</v>
      </c>
      <c r="H504" s="110"/>
      <c r="I504" s="110"/>
      <c r="J504" s="110"/>
      <c r="K504" s="110">
        <f>SUM(J504*E504)/100</f>
        <v>0</v>
      </c>
      <c r="L504" s="110">
        <v>4</v>
      </c>
      <c r="M504" s="110">
        <f>SUM(L504*E504)/100</f>
        <v>129.16</v>
      </c>
      <c r="N504" s="111"/>
      <c r="O504" s="111"/>
      <c r="P504" s="102"/>
      <c r="Q504" s="102">
        <f>SUM(P504*E504)</f>
        <v>0</v>
      </c>
      <c r="R504" s="127">
        <f>SUM(M504+E504+G504+K504+Q504)*15%</f>
        <v>503.72399999999993</v>
      </c>
      <c r="S504" s="215">
        <f>SUM(M504+I504+E504+G504+K504+Q504+R504)</f>
        <v>3861.884</v>
      </c>
    </row>
    <row r="505" spans="1:19" s="65" customFormat="1" ht="12.75">
      <c r="A505" s="205">
        <v>6</v>
      </c>
      <c r="B505" s="2" t="s">
        <v>140</v>
      </c>
      <c r="C505" s="4" t="s">
        <v>21</v>
      </c>
      <c r="D505" s="5">
        <v>0.5</v>
      </c>
      <c r="E505" s="110">
        <v>3536</v>
      </c>
      <c r="F505" s="110"/>
      <c r="G505" s="110"/>
      <c r="H505" s="110"/>
      <c r="I505" s="110"/>
      <c r="J505" s="110">
        <v>15</v>
      </c>
      <c r="K505" s="102">
        <f>SUM(E505*J505/100)</f>
        <v>530.4</v>
      </c>
      <c r="L505" s="110">
        <v>4</v>
      </c>
      <c r="M505" s="110">
        <f>SUM(L505*E505)/100</f>
        <v>141.44</v>
      </c>
      <c r="N505" s="111"/>
      <c r="O505" s="111"/>
      <c r="P505" s="102"/>
      <c r="Q505" s="102"/>
      <c r="R505" s="127">
        <f>SUM(M505+E505+G505+K505+Q505)*15%</f>
        <v>631.176</v>
      </c>
      <c r="S505" s="215">
        <f>SUM(M505+E505+G505+K505+Q505+R505)</f>
        <v>4839.0160000000005</v>
      </c>
    </row>
    <row r="506" spans="1:19" s="64" customFormat="1" ht="12.75">
      <c r="A506" s="205"/>
      <c r="B506" s="16" t="s">
        <v>13</v>
      </c>
      <c r="C506" s="17"/>
      <c r="D506" s="16">
        <f>SUM(D503:D505)</f>
        <v>1.5</v>
      </c>
      <c r="E506" s="103">
        <f>SUM(E503:E505)</f>
        <v>9994</v>
      </c>
      <c r="F506" s="103"/>
      <c r="G506" s="103">
        <f>SUM(G503:G505)</f>
        <v>0</v>
      </c>
      <c r="H506" s="103"/>
      <c r="I506" s="103"/>
      <c r="J506" s="103"/>
      <c r="K506" s="103">
        <f>SUM(K503:K505)</f>
        <v>1014.75</v>
      </c>
      <c r="L506" s="103"/>
      <c r="M506" s="103">
        <f>SUM(M503:M505)</f>
        <v>399.76</v>
      </c>
      <c r="N506" s="103"/>
      <c r="O506" s="103"/>
      <c r="P506" s="103"/>
      <c r="Q506" s="103">
        <f>SUM(Q503:Q505)</f>
        <v>0</v>
      </c>
      <c r="R506" s="108">
        <f>SUM(R503:R505)</f>
        <v>1711.2765</v>
      </c>
      <c r="S506" s="208">
        <f>SUM(S503:S505)</f>
        <v>13119.786499999998</v>
      </c>
    </row>
    <row r="507" spans="1:19" ht="12.75">
      <c r="A507" s="205"/>
      <c r="B507" s="16" t="s">
        <v>14</v>
      </c>
      <c r="C507" s="16"/>
      <c r="D507" s="16">
        <f>SUM(D506,D502,)</f>
        <v>3.5</v>
      </c>
      <c r="E507" s="103">
        <f>SUM(E506,E502,)</f>
        <v>30094</v>
      </c>
      <c r="F507" s="103"/>
      <c r="G507" s="103">
        <f>SUM(G506,G502,)</f>
        <v>0</v>
      </c>
      <c r="H507" s="103"/>
      <c r="I507" s="103"/>
      <c r="J507" s="103"/>
      <c r="K507" s="103">
        <f>SUM(K506,K502,)</f>
        <v>2406.75</v>
      </c>
      <c r="L507" s="103"/>
      <c r="M507" s="103">
        <f>SUM(M506,M502,)</f>
        <v>1607.76</v>
      </c>
      <c r="N507" s="103"/>
      <c r="O507" s="103"/>
      <c r="P507" s="103"/>
      <c r="Q507" s="103">
        <f>SUM(Q506,Q502,)</f>
        <v>1005</v>
      </c>
      <c r="R507" s="108">
        <f>SUM(R506,R502,)</f>
        <v>5327.0265</v>
      </c>
      <c r="S507" s="208">
        <f>SUM(S506,S502,)</f>
        <v>40840.5365</v>
      </c>
    </row>
    <row r="508" spans="1:19" ht="22.5">
      <c r="A508" s="224">
        <v>1</v>
      </c>
      <c r="B508" s="4" t="s">
        <v>266</v>
      </c>
      <c r="C508" s="4" t="s">
        <v>241</v>
      </c>
      <c r="D508" s="9">
        <v>1</v>
      </c>
      <c r="E508" s="110">
        <v>15100</v>
      </c>
      <c r="F508" s="110"/>
      <c r="G508" s="110">
        <f>SUM(F508*E508)</f>
        <v>0</v>
      </c>
      <c r="H508" s="110"/>
      <c r="I508" s="110">
        <f aca="true" t="shared" si="171" ref="I508:I515">(E508*H508)/100</f>
        <v>0</v>
      </c>
      <c r="J508" s="110">
        <v>29</v>
      </c>
      <c r="K508" s="110">
        <f>SUM(J508*E508)/100</f>
        <v>4379</v>
      </c>
      <c r="L508" s="110">
        <v>8</v>
      </c>
      <c r="M508" s="110">
        <f>SUM(L508*E508)/100</f>
        <v>1208</v>
      </c>
      <c r="N508" s="111"/>
      <c r="O508" s="111"/>
      <c r="P508" s="111">
        <v>5</v>
      </c>
      <c r="Q508" s="111">
        <f>SUM(P508*E508)/100</f>
        <v>755</v>
      </c>
      <c r="R508" s="127">
        <f>SUM(M508+E508+G508+K508+Q508)*15%</f>
        <v>3216.2999999999997</v>
      </c>
      <c r="S508" s="215">
        <f aca="true" t="shared" si="172" ref="S508:S517">SUM(M508+E508+G508+K508+Q508+R508+I508)</f>
        <v>24658.3</v>
      </c>
    </row>
    <row r="509" spans="1:19" ht="22.5">
      <c r="A509" s="224">
        <v>2</v>
      </c>
      <c r="B509" s="4" t="s">
        <v>266</v>
      </c>
      <c r="C509" s="33" t="s">
        <v>242</v>
      </c>
      <c r="D509" s="9">
        <v>1</v>
      </c>
      <c r="E509" s="110">
        <v>15100</v>
      </c>
      <c r="F509" s="110"/>
      <c r="G509" s="110">
        <f>SUM(F509*E509)</f>
        <v>0</v>
      </c>
      <c r="H509" s="110"/>
      <c r="I509" s="110">
        <f t="shared" si="171"/>
        <v>0</v>
      </c>
      <c r="J509" s="110">
        <v>29</v>
      </c>
      <c r="K509" s="110">
        <f>SUM(J509*E509)/100</f>
        <v>4379</v>
      </c>
      <c r="L509" s="110">
        <v>8</v>
      </c>
      <c r="M509" s="110">
        <f>SUM(L509*E509)/100</f>
        <v>1208</v>
      </c>
      <c r="N509" s="111"/>
      <c r="O509" s="111"/>
      <c r="P509" s="111">
        <v>5</v>
      </c>
      <c r="Q509" s="111">
        <f>SUM(P509*E509)/100</f>
        <v>755</v>
      </c>
      <c r="R509" s="127">
        <f>SUM(M509+E509+G509+K509+Q509)*15%</f>
        <v>3216.2999999999997</v>
      </c>
      <c r="S509" s="215">
        <f t="shared" si="172"/>
        <v>24658.3</v>
      </c>
    </row>
    <row r="510" spans="1:19" ht="22.5">
      <c r="A510" s="205">
        <v>3</v>
      </c>
      <c r="B510" s="4" t="s">
        <v>266</v>
      </c>
      <c r="C510" s="33" t="s">
        <v>233</v>
      </c>
      <c r="D510" s="6">
        <v>1</v>
      </c>
      <c r="E510" s="110">
        <v>15100</v>
      </c>
      <c r="F510" s="110"/>
      <c r="G510" s="110">
        <f>SUM(F510*E510)</f>
        <v>0</v>
      </c>
      <c r="H510" s="110"/>
      <c r="I510" s="110">
        <f t="shared" si="171"/>
        <v>0</v>
      </c>
      <c r="J510" s="110"/>
      <c r="K510" s="110"/>
      <c r="L510" s="110">
        <v>8</v>
      </c>
      <c r="M510" s="110">
        <f>SUM(L510*E510)/100</f>
        <v>1208</v>
      </c>
      <c r="N510" s="111"/>
      <c r="O510" s="111"/>
      <c r="P510" s="102">
        <v>5</v>
      </c>
      <c r="Q510" s="111">
        <f>SUM(P510*E510)/100</f>
        <v>755</v>
      </c>
      <c r="R510" s="127">
        <f>SUM(M510+E510+G510+K510+Q510)*15%</f>
        <v>2559.45</v>
      </c>
      <c r="S510" s="215">
        <f t="shared" si="172"/>
        <v>19622.45</v>
      </c>
    </row>
    <row r="511" spans="1:19" ht="12.75">
      <c r="A511" s="241"/>
      <c r="B511" s="16" t="s">
        <v>13</v>
      </c>
      <c r="C511" s="92"/>
      <c r="D511" s="16">
        <f>SUM(D508:D510)</f>
        <v>3</v>
      </c>
      <c r="E511" s="103">
        <f>SUM(E508:E510)</f>
        <v>45300</v>
      </c>
      <c r="F511" s="103"/>
      <c r="G511" s="103">
        <f>SUM(G508:G510)</f>
        <v>0</v>
      </c>
      <c r="H511" s="103"/>
      <c r="I511" s="103">
        <f>SUM(I508:I510)</f>
        <v>0</v>
      </c>
      <c r="J511" s="103"/>
      <c r="K511" s="103">
        <f>SUM(K508:K510)</f>
        <v>8758</v>
      </c>
      <c r="L511" s="103"/>
      <c r="M511" s="103"/>
      <c r="N511" s="103"/>
      <c r="O511" s="103"/>
      <c r="P511" s="103"/>
      <c r="Q511" s="103">
        <f>SUM(Q508:Q510)</f>
        <v>2265</v>
      </c>
      <c r="R511" s="108">
        <f>SUM(R508:R510)</f>
        <v>8992.05</v>
      </c>
      <c r="S511" s="208">
        <f>SUM(S508:S510)</f>
        <v>68939.05</v>
      </c>
    </row>
    <row r="512" spans="1:19" ht="33.75">
      <c r="A512" s="205">
        <v>4</v>
      </c>
      <c r="B512" s="4" t="s">
        <v>266</v>
      </c>
      <c r="C512" s="33" t="s">
        <v>137</v>
      </c>
      <c r="D512" s="5">
        <v>1</v>
      </c>
      <c r="E512" s="110">
        <v>9600</v>
      </c>
      <c r="F512" s="110"/>
      <c r="G512" s="110">
        <f>SUM(F512*E512)</f>
        <v>0</v>
      </c>
      <c r="H512" s="110"/>
      <c r="I512" s="110">
        <f t="shared" si="171"/>
        <v>0</v>
      </c>
      <c r="J512" s="110">
        <v>29</v>
      </c>
      <c r="K512" s="110">
        <f>SUM(J512*E512)/100</f>
        <v>2784</v>
      </c>
      <c r="L512" s="110">
        <v>8</v>
      </c>
      <c r="M512" s="110">
        <f>SUM(L512*E512)/100</f>
        <v>768</v>
      </c>
      <c r="N512" s="111"/>
      <c r="O512" s="111"/>
      <c r="P512" s="102">
        <v>5</v>
      </c>
      <c r="Q512" s="102">
        <f>SUM(P512*E512)/100</f>
        <v>480</v>
      </c>
      <c r="R512" s="127">
        <f>SUM(I512+E512+M512+O512+G512+K512+Q512)*15%</f>
        <v>2044.8</v>
      </c>
      <c r="S512" s="215">
        <f t="shared" si="172"/>
        <v>15676.8</v>
      </c>
    </row>
    <row r="513" spans="1:19" ht="33.75">
      <c r="A513" s="205">
        <v>5</v>
      </c>
      <c r="B513" s="4" t="s">
        <v>266</v>
      </c>
      <c r="C513" s="33" t="s">
        <v>136</v>
      </c>
      <c r="D513" s="5">
        <v>1</v>
      </c>
      <c r="E513" s="110">
        <v>9600</v>
      </c>
      <c r="F513" s="110"/>
      <c r="G513" s="110">
        <f>SUM(F513*E513)</f>
        <v>0</v>
      </c>
      <c r="H513" s="110">
        <v>20</v>
      </c>
      <c r="I513" s="110">
        <f t="shared" si="171"/>
        <v>1920</v>
      </c>
      <c r="J513" s="110">
        <v>29</v>
      </c>
      <c r="K513" s="110">
        <f>SUM(J513*E513)/100</f>
        <v>2784</v>
      </c>
      <c r="L513" s="110">
        <v>8</v>
      </c>
      <c r="M513" s="110">
        <f>SUM(L513*E513)/100</f>
        <v>768</v>
      </c>
      <c r="N513" s="111"/>
      <c r="O513" s="111"/>
      <c r="P513" s="102">
        <v>5</v>
      </c>
      <c r="Q513" s="102">
        <f>SUM(P513*E513)/100</f>
        <v>480</v>
      </c>
      <c r="R513" s="127">
        <f>SUM(I513+E513+M513+O513+G513+K513+Q513)*15%</f>
        <v>2332.7999999999997</v>
      </c>
      <c r="S513" s="215">
        <f t="shared" si="172"/>
        <v>17884.8</v>
      </c>
    </row>
    <row r="514" spans="1:19" ht="22.5">
      <c r="A514" s="205">
        <v>6</v>
      </c>
      <c r="B514" s="4" t="s">
        <v>266</v>
      </c>
      <c r="C514" s="33" t="s">
        <v>144</v>
      </c>
      <c r="D514" s="5">
        <v>1</v>
      </c>
      <c r="E514" s="110">
        <v>10000</v>
      </c>
      <c r="F514" s="110"/>
      <c r="G514" s="110">
        <f>SUM(F514*E514)</f>
        <v>0</v>
      </c>
      <c r="H514" s="110"/>
      <c r="I514" s="110">
        <f t="shared" si="171"/>
        <v>0</v>
      </c>
      <c r="J514" s="110">
        <v>29</v>
      </c>
      <c r="K514" s="110">
        <f>SUM(J514*E514)/100</f>
        <v>2900</v>
      </c>
      <c r="L514" s="110">
        <v>8</v>
      </c>
      <c r="M514" s="110">
        <f>SUM(L514*E514)/100</f>
        <v>800</v>
      </c>
      <c r="N514" s="111"/>
      <c r="O514" s="111"/>
      <c r="P514" s="102">
        <v>5</v>
      </c>
      <c r="Q514" s="102">
        <f>SUM(P514*E514)/100</f>
        <v>500</v>
      </c>
      <c r="R514" s="127">
        <f>SUM(I514+E514+M514+O514+G514+K514+Q514)*15%</f>
        <v>2130</v>
      </c>
      <c r="S514" s="215">
        <f t="shared" si="172"/>
        <v>16330</v>
      </c>
    </row>
    <row r="515" spans="1:19" ht="22.5">
      <c r="A515" s="243">
        <v>7</v>
      </c>
      <c r="B515" s="4" t="s">
        <v>266</v>
      </c>
      <c r="C515" s="4" t="s">
        <v>78</v>
      </c>
      <c r="D515" s="5">
        <v>1</v>
      </c>
      <c r="E515" s="110">
        <v>10000</v>
      </c>
      <c r="F515" s="110"/>
      <c r="G515" s="110">
        <f>SUM(F515*E515)</f>
        <v>0</v>
      </c>
      <c r="H515" s="110"/>
      <c r="I515" s="110">
        <f t="shared" si="171"/>
        <v>0</v>
      </c>
      <c r="J515" s="110">
        <v>10</v>
      </c>
      <c r="K515" s="110">
        <f>SUM(J515*E515)/100</f>
        <v>1000</v>
      </c>
      <c r="L515" s="110">
        <v>12</v>
      </c>
      <c r="M515" s="110">
        <f>SUM(L515*E515)/100</f>
        <v>1200</v>
      </c>
      <c r="N515" s="111"/>
      <c r="O515" s="111"/>
      <c r="P515" s="102">
        <v>5</v>
      </c>
      <c r="Q515" s="102">
        <f>SUM(P515*E515)/100</f>
        <v>500</v>
      </c>
      <c r="R515" s="127">
        <f>SUM(I515+E515+M515+O515+G515+K515+Q515)*15%</f>
        <v>1905</v>
      </c>
      <c r="S515" s="215">
        <f t="shared" si="172"/>
        <v>14605</v>
      </c>
    </row>
    <row r="516" spans="1:19" ht="12.75">
      <c r="A516" s="205"/>
      <c r="B516" s="16" t="s">
        <v>13</v>
      </c>
      <c r="C516" s="92"/>
      <c r="D516" s="16">
        <f>SUM(D512:D515)</f>
        <v>4</v>
      </c>
      <c r="E516" s="103">
        <f>SUM(E512:E515)</f>
        <v>39200</v>
      </c>
      <c r="F516" s="103"/>
      <c r="G516" s="103">
        <f>SUM(G512:G515)</f>
        <v>0</v>
      </c>
      <c r="H516" s="103"/>
      <c r="I516" s="103">
        <f>SUM(I512:I515)</f>
        <v>1920</v>
      </c>
      <c r="J516" s="103"/>
      <c r="K516" s="103">
        <f>SUM(K512:K515)</f>
        <v>9468</v>
      </c>
      <c r="L516" s="103"/>
      <c r="M516" s="103">
        <f>SUM(M512:M515)</f>
        <v>3536</v>
      </c>
      <c r="N516" s="103"/>
      <c r="O516" s="103">
        <f>SUM(O512:O515)</f>
        <v>0</v>
      </c>
      <c r="P516" s="103"/>
      <c r="Q516" s="103">
        <f>SUM(Q512:Q515)</f>
        <v>1960</v>
      </c>
      <c r="R516" s="108">
        <f>SUM(R512:R515)</f>
        <v>8412.599999999999</v>
      </c>
      <c r="S516" s="217">
        <f>SUM(S512:S515)</f>
        <v>64496.6</v>
      </c>
    </row>
    <row r="517" spans="1:19" ht="22.5">
      <c r="A517" s="205">
        <v>9</v>
      </c>
      <c r="B517" s="4" t="s">
        <v>266</v>
      </c>
      <c r="C517" s="4" t="s">
        <v>85</v>
      </c>
      <c r="D517" s="25">
        <v>1</v>
      </c>
      <c r="E517" s="111">
        <v>6458</v>
      </c>
      <c r="F517" s="111"/>
      <c r="G517" s="111"/>
      <c r="H517" s="111"/>
      <c r="I517" s="111"/>
      <c r="J517" s="111">
        <v>15</v>
      </c>
      <c r="K517" s="111">
        <f>SUM(J517*E517)/100</f>
        <v>968.7</v>
      </c>
      <c r="L517" s="111"/>
      <c r="M517" s="111"/>
      <c r="N517" s="111"/>
      <c r="O517" s="111"/>
      <c r="P517" s="102"/>
      <c r="Q517" s="102">
        <f>SUM(P517*E517)</f>
        <v>0</v>
      </c>
      <c r="R517" s="127">
        <f>SUM(I517+E517+M517+O517+G517+K517+Q517)*15%</f>
        <v>1114.0049999999999</v>
      </c>
      <c r="S517" s="215">
        <f t="shared" si="172"/>
        <v>8540.705</v>
      </c>
    </row>
    <row r="518" spans="1:19" ht="12.75">
      <c r="A518" s="224"/>
      <c r="B518" s="16" t="s">
        <v>13</v>
      </c>
      <c r="C518" s="92"/>
      <c r="D518" s="16">
        <f>SUM(D517:D517)</f>
        <v>1</v>
      </c>
      <c r="E518" s="103">
        <f>SUM(E517:E517)</f>
        <v>6458</v>
      </c>
      <c r="F518" s="103"/>
      <c r="G518" s="103">
        <f>SUM(G517:G517)</f>
        <v>0</v>
      </c>
      <c r="H518" s="103"/>
      <c r="I518" s="103">
        <f>SUM(I517:I517)</f>
        <v>0</v>
      </c>
      <c r="J518" s="103"/>
      <c r="K518" s="103">
        <f>SUM(K517:K517)</f>
        <v>968.7</v>
      </c>
      <c r="L518" s="103"/>
      <c r="M518" s="103"/>
      <c r="N518" s="103"/>
      <c r="O518" s="103"/>
      <c r="P518" s="103"/>
      <c r="Q518" s="103">
        <f>SUM(Q517:Q517)</f>
        <v>0</v>
      </c>
      <c r="R518" s="108">
        <f>SUM(R517:R517)</f>
        <v>1114.0049999999999</v>
      </c>
      <c r="S518" s="208">
        <f>SUM(S517:S517)</f>
        <v>8540.705</v>
      </c>
    </row>
    <row r="519" spans="1:19" ht="12.75">
      <c r="A519" s="224"/>
      <c r="B519" s="16" t="s">
        <v>14</v>
      </c>
      <c r="C519" s="92"/>
      <c r="D519" s="16">
        <f>SUM(D518,D516,D511)</f>
        <v>8</v>
      </c>
      <c r="E519" s="103">
        <f>SUM(E518,E516,E511)</f>
        <v>90958</v>
      </c>
      <c r="F519" s="103"/>
      <c r="G519" s="103">
        <f>SUM(G518,G516,G511)</f>
        <v>0</v>
      </c>
      <c r="H519" s="103"/>
      <c r="I519" s="103">
        <f>SUM(I518,I516,I511)</f>
        <v>1920</v>
      </c>
      <c r="J519" s="103"/>
      <c r="K519" s="103">
        <f>SUM(K518,K516,K511)</f>
        <v>19194.7</v>
      </c>
      <c r="L519" s="103"/>
      <c r="M519" s="103">
        <f>SUM(M518,M516,M511)</f>
        <v>3536</v>
      </c>
      <c r="N519" s="103"/>
      <c r="O519" s="103">
        <f>SUM(O518,O516,O511)</f>
        <v>0</v>
      </c>
      <c r="P519" s="103"/>
      <c r="Q519" s="103">
        <f>SUM(Q518,Q516,Q511)</f>
        <v>4225</v>
      </c>
      <c r="R519" s="108">
        <f>SUM(R518,R516,R511)</f>
        <v>18518.655</v>
      </c>
      <c r="S519" s="208">
        <f>SUM(S518,S516,S511)</f>
        <v>141976.35499999998</v>
      </c>
    </row>
    <row r="520" spans="1:19" ht="22.5">
      <c r="A520" s="224">
        <v>10</v>
      </c>
      <c r="B520" s="4" t="s">
        <v>267</v>
      </c>
      <c r="C520" s="9" t="s">
        <v>268</v>
      </c>
      <c r="D520" s="7">
        <v>0.25</v>
      </c>
      <c r="E520" s="111">
        <v>3700</v>
      </c>
      <c r="F520" s="111"/>
      <c r="G520" s="111"/>
      <c r="H520" s="111"/>
      <c r="I520" s="111"/>
      <c r="J520" s="111"/>
      <c r="K520" s="111"/>
      <c r="L520" s="110">
        <v>8</v>
      </c>
      <c r="M520" s="110">
        <f>SUM(L520*E520)/100</f>
        <v>296</v>
      </c>
      <c r="N520" s="111"/>
      <c r="O520" s="111"/>
      <c r="P520" s="102">
        <v>5</v>
      </c>
      <c r="Q520" s="102">
        <f>SUM(P520*E520)/100</f>
        <v>185</v>
      </c>
      <c r="R520" s="127">
        <f>SUM(I520+E520+M520+O520+G520+K520+Q520)*15%</f>
        <v>627.15</v>
      </c>
      <c r="S520" s="215">
        <f>SUM(M520+E520+G520+K520+Q520+R520+I520)</f>
        <v>4808.15</v>
      </c>
    </row>
    <row r="521" spans="1:19" ht="22.5">
      <c r="A521" s="224">
        <v>11</v>
      </c>
      <c r="B521" s="4" t="s">
        <v>267</v>
      </c>
      <c r="C521" s="4" t="s">
        <v>145</v>
      </c>
      <c r="D521" s="5">
        <v>0.75</v>
      </c>
      <c r="E521" s="110">
        <v>7200</v>
      </c>
      <c r="F521" s="110"/>
      <c r="G521" s="110">
        <f>SUM(F521*E521)</f>
        <v>0</v>
      </c>
      <c r="H521" s="110">
        <v>20</v>
      </c>
      <c r="I521" s="110">
        <f>(E521*H521)/100</f>
        <v>1440</v>
      </c>
      <c r="J521" s="110">
        <v>29</v>
      </c>
      <c r="K521" s="110">
        <f aca="true" t="shared" si="173" ref="K521:K527">SUM(J521*E521)/100</f>
        <v>2088</v>
      </c>
      <c r="L521" s="110">
        <v>8</v>
      </c>
      <c r="M521" s="110">
        <f>SUM(L521*E521)/100</f>
        <v>576</v>
      </c>
      <c r="N521" s="111"/>
      <c r="O521" s="111"/>
      <c r="P521" s="102">
        <v>5</v>
      </c>
      <c r="Q521" s="102">
        <f>SUM(P521*E521)/100</f>
        <v>360</v>
      </c>
      <c r="R521" s="127">
        <f aca="true" t="shared" si="174" ref="R521:R527">SUM(I521+E521+M521+O521+G521+K521+Q521)*15%</f>
        <v>1749.6</v>
      </c>
      <c r="S521" s="215">
        <f>SUM(M521+E521+G521+K521+Q521+R521+I521)</f>
        <v>13413.6</v>
      </c>
    </row>
    <row r="522" spans="1:19" ht="22.5">
      <c r="A522" s="224">
        <v>12</v>
      </c>
      <c r="B522" s="4" t="s">
        <v>267</v>
      </c>
      <c r="C522" s="4" t="s">
        <v>319</v>
      </c>
      <c r="D522" s="5">
        <v>0.25</v>
      </c>
      <c r="E522" s="110">
        <v>1614.5</v>
      </c>
      <c r="F522" s="110"/>
      <c r="G522" s="110"/>
      <c r="H522" s="110"/>
      <c r="I522" s="110"/>
      <c r="J522" s="110">
        <v>15</v>
      </c>
      <c r="K522" s="110">
        <f t="shared" si="173"/>
        <v>242.175</v>
      </c>
      <c r="L522" s="110">
        <v>4</v>
      </c>
      <c r="M522" s="110">
        <f>SUM(L522*E522)/100</f>
        <v>64.58</v>
      </c>
      <c r="N522" s="111"/>
      <c r="O522" s="111"/>
      <c r="P522" s="102"/>
      <c r="Q522" s="102">
        <f>SUM(P522*E522)</f>
        <v>0</v>
      </c>
      <c r="R522" s="127">
        <f t="shared" si="174"/>
        <v>288.18825</v>
      </c>
      <c r="S522" s="215">
        <f>SUM(M522+E522+G522+K522+Q522+R522+I522)</f>
        <v>2209.44325</v>
      </c>
    </row>
    <row r="523" spans="1:19" ht="22.5">
      <c r="A523" s="224"/>
      <c r="B523" s="17" t="s">
        <v>267</v>
      </c>
      <c r="C523" s="17" t="s">
        <v>13</v>
      </c>
      <c r="D523" s="16">
        <f>SUM(D520:D522)</f>
        <v>1.25</v>
      </c>
      <c r="E523" s="103">
        <f aca="true" t="shared" si="175" ref="E523:S523">SUM(E520:E522)</f>
        <v>12514.5</v>
      </c>
      <c r="F523" s="103">
        <f t="shared" si="175"/>
        <v>0</v>
      </c>
      <c r="G523" s="103">
        <f t="shared" si="175"/>
        <v>0</v>
      </c>
      <c r="H523" s="103"/>
      <c r="I523" s="103">
        <f t="shared" si="175"/>
        <v>1440</v>
      </c>
      <c r="J523" s="103"/>
      <c r="K523" s="103">
        <f t="shared" si="175"/>
        <v>2330.175</v>
      </c>
      <c r="L523" s="103"/>
      <c r="M523" s="103">
        <f t="shared" si="175"/>
        <v>936.58</v>
      </c>
      <c r="N523" s="103">
        <f t="shared" si="175"/>
        <v>0</v>
      </c>
      <c r="O523" s="103">
        <f t="shared" si="175"/>
        <v>0</v>
      </c>
      <c r="P523" s="103"/>
      <c r="Q523" s="103">
        <f t="shared" si="175"/>
        <v>545</v>
      </c>
      <c r="R523" s="108">
        <f t="shared" si="175"/>
        <v>2664.93825</v>
      </c>
      <c r="S523" s="208">
        <f t="shared" si="175"/>
        <v>20431.19325</v>
      </c>
    </row>
    <row r="524" spans="1:19" ht="22.5">
      <c r="A524" s="224">
        <v>1</v>
      </c>
      <c r="B524" s="9" t="s">
        <v>142</v>
      </c>
      <c r="C524" s="2" t="s">
        <v>15</v>
      </c>
      <c r="D524" s="7">
        <v>1</v>
      </c>
      <c r="E524" s="179">
        <v>10000</v>
      </c>
      <c r="F524" s="111"/>
      <c r="G524" s="110">
        <f>SUM(F524*E524)</f>
        <v>0</v>
      </c>
      <c r="H524" s="178">
        <v>30</v>
      </c>
      <c r="I524" s="178">
        <f>(E524*H524)/100</f>
        <v>3000</v>
      </c>
      <c r="J524" s="179">
        <v>39</v>
      </c>
      <c r="K524" s="179">
        <f t="shared" si="173"/>
        <v>3900</v>
      </c>
      <c r="L524" s="178">
        <v>12</v>
      </c>
      <c r="M524" s="178">
        <f>SUM(L524*E524)/100</f>
        <v>1200</v>
      </c>
      <c r="N524" s="111"/>
      <c r="O524" s="111"/>
      <c r="P524" s="179">
        <v>5</v>
      </c>
      <c r="Q524" s="180">
        <f>SUM(P524*E524)/100</f>
        <v>500</v>
      </c>
      <c r="R524" s="181">
        <f t="shared" si="174"/>
        <v>2790</v>
      </c>
      <c r="S524" s="215">
        <f aca="true" t="shared" si="176" ref="S524:S533">SUM(M524+E524+G524+K524+Q524+R524+I524)</f>
        <v>21390</v>
      </c>
    </row>
    <row r="525" spans="1:19" ht="22.5">
      <c r="A525" s="224">
        <v>2</v>
      </c>
      <c r="B525" s="9" t="s">
        <v>143</v>
      </c>
      <c r="C525" s="2" t="s">
        <v>15</v>
      </c>
      <c r="D525" s="7">
        <v>1</v>
      </c>
      <c r="E525" s="179">
        <v>10000</v>
      </c>
      <c r="F525" s="111"/>
      <c r="G525" s="110">
        <f>SUM(F525*E525)</f>
        <v>0</v>
      </c>
      <c r="H525" s="178">
        <v>30</v>
      </c>
      <c r="I525" s="178">
        <f>(E525*H525)/100</f>
        <v>3000</v>
      </c>
      <c r="J525" s="179">
        <v>39</v>
      </c>
      <c r="K525" s="179">
        <f t="shared" si="173"/>
        <v>3900</v>
      </c>
      <c r="L525" s="178">
        <v>12</v>
      </c>
      <c r="M525" s="178">
        <f>SUM(L525*E525)/100</f>
        <v>1200</v>
      </c>
      <c r="N525" s="111"/>
      <c r="O525" s="111"/>
      <c r="P525" s="179">
        <v>5</v>
      </c>
      <c r="Q525" s="180">
        <f>SUM(P525*E525)/100</f>
        <v>500</v>
      </c>
      <c r="R525" s="181">
        <f t="shared" si="174"/>
        <v>2790</v>
      </c>
      <c r="S525" s="215">
        <f t="shared" si="176"/>
        <v>21390</v>
      </c>
    </row>
    <row r="526" spans="1:19" ht="22.5">
      <c r="A526" s="224">
        <v>3</v>
      </c>
      <c r="B526" s="9" t="s">
        <v>143</v>
      </c>
      <c r="C526" s="2" t="s">
        <v>15</v>
      </c>
      <c r="D526" s="7">
        <v>1</v>
      </c>
      <c r="E526" s="179">
        <v>10000</v>
      </c>
      <c r="F526" s="111"/>
      <c r="G526" s="110">
        <f>SUM(F526*E526)</f>
        <v>0</v>
      </c>
      <c r="H526" s="178"/>
      <c r="I526" s="178">
        <f>(E526*H526)/100</f>
        <v>0</v>
      </c>
      <c r="J526" s="179">
        <v>15</v>
      </c>
      <c r="K526" s="179">
        <f t="shared" si="173"/>
        <v>1500</v>
      </c>
      <c r="L526" s="178">
        <v>12</v>
      </c>
      <c r="M526" s="178">
        <f>SUM(L526*E526)/100</f>
        <v>1200</v>
      </c>
      <c r="N526" s="111"/>
      <c r="O526" s="111"/>
      <c r="P526" s="179">
        <v>5</v>
      </c>
      <c r="Q526" s="180">
        <f>SUM(P526*E526)/100</f>
        <v>500</v>
      </c>
      <c r="R526" s="181">
        <f t="shared" si="174"/>
        <v>1980</v>
      </c>
      <c r="S526" s="215">
        <f t="shared" si="176"/>
        <v>15180</v>
      </c>
    </row>
    <row r="527" spans="1:19" ht="22.5">
      <c r="A527" s="224">
        <v>4</v>
      </c>
      <c r="B527" s="75" t="s">
        <v>143</v>
      </c>
      <c r="C527" s="2" t="s">
        <v>15</v>
      </c>
      <c r="D527" s="7">
        <v>1</v>
      </c>
      <c r="E527" s="179">
        <v>10000</v>
      </c>
      <c r="F527" s="111"/>
      <c r="G527" s="110">
        <f>SUM(F527*E527)</f>
        <v>0</v>
      </c>
      <c r="H527" s="178">
        <v>10</v>
      </c>
      <c r="I527" s="178">
        <f>(E527*H527)/100</f>
        <v>1000</v>
      </c>
      <c r="J527" s="179">
        <v>39</v>
      </c>
      <c r="K527" s="179">
        <f t="shared" si="173"/>
        <v>3900</v>
      </c>
      <c r="L527" s="178">
        <v>12</v>
      </c>
      <c r="M527" s="178">
        <f>SUM(L527*E527)/100</f>
        <v>1200</v>
      </c>
      <c r="N527" s="111"/>
      <c r="O527" s="111"/>
      <c r="P527" s="179">
        <v>5</v>
      </c>
      <c r="Q527" s="180">
        <f>SUM(P527*E527)/100</f>
        <v>500</v>
      </c>
      <c r="R527" s="181">
        <f t="shared" si="174"/>
        <v>2490</v>
      </c>
      <c r="S527" s="215">
        <f t="shared" si="176"/>
        <v>19090</v>
      </c>
    </row>
    <row r="528" spans="1:19" ht="12.75">
      <c r="A528" s="224"/>
      <c r="B528" s="16" t="s">
        <v>13</v>
      </c>
      <c r="C528" s="92"/>
      <c r="D528" s="16">
        <f>SUM(D524:D527)</f>
        <v>4</v>
      </c>
      <c r="E528" s="103">
        <f>SUM(E524:E527)</f>
        <v>40000</v>
      </c>
      <c r="F528" s="103"/>
      <c r="G528" s="103">
        <f>SUM(G524:G527)</f>
        <v>0</v>
      </c>
      <c r="H528" s="103"/>
      <c r="I528" s="103">
        <f>SUM(I524:I527)</f>
        <v>7000</v>
      </c>
      <c r="J528" s="103"/>
      <c r="K528" s="103">
        <f>SUM(K524:K527)</f>
        <v>13200</v>
      </c>
      <c r="L528" s="103"/>
      <c r="M528" s="103"/>
      <c r="N528" s="103"/>
      <c r="O528" s="103"/>
      <c r="P528" s="111"/>
      <c r="Q528" s="103">
        <f>SUM(Q524:Q527)</f>
        <v>2000</v>
      </c>
      <c r="R528" s="108">
        <f>SUM(R524:R527)</f>
        <v>10050</v>
      </c>
      <c r="S528" s="217">
        <f>SUM(S524:S527)</f>
        <v>77050</v>
      </c>
    </row>
    <row r="529" spans="1:19" ht="22.5">
      <c r="A529" s="224">
        <v>5</v>
      </c>
      <c r="B529" s="9" t="s">
        <v>143</v>
      </c>
      <c r="C529" s="4" t="s">
        <v>282</v>
      </c>
      <c r="D529" s="7">
        <v>0.5</v>
      </c>
      <c r="E529" s="111">
        <v>3229</v>
      </c>
      <c r="F529" s="111"/>
      <c r="G529" s="111"/>
      <c r="H529" s="111"/>
      <c r="I529" s="111"/>
      <c r="J529" s="111">
        <v>15</v>
      </c>
      <c r="K529" s="111">
        <f>SUM(J529*E529)/100</f>
        <v>484.35</v>
      </c>
      <c r="L529" s="178">
        <v>8</v>
      </c>
      <c r="M529" s="178">
        <f>SUM(L529*E529)/100</f>
        <v>258.32</v>
      </c>
      <c r="N529" s="111"/>
      <c r="O529" s="111"/>
      <c r="P529" s="111"/>
      <c r="Q529" s="102">
        <f>SUM(P529*E529)</f>
        <v>0</v>
      </c>
      <c r="R529" s="127">
        <f>SUM(I529+E529+M529+O529+G529+K529+Q529)*15%</f>
        <v>595.7505</v>
      </c>
      <c r="S529" s="215">
        <f t="shared" si="176"/>
        <v>4567.4205</v>
      </c>
    </row>
    <row r="530" spans="1:19" ht="22.5">
      <c r="A530" s="224">
        <v>6</v>
      </c>
      <c r="B530" s="9" t="s">
        <v>143</v>
      </c>
      <c r="C530" s="4" t="s">
        <v>21</v>
      </c>
      <c r="D530" s="25">
        <v>1</v>
      </c>
      <c r="E530" s="111">
        <v>7072</v>
      </c>
      <c r="F530" s="111"/>
      <c r="G530" s="111"/>
      <c r="H530" s="111"/>
      <c r="I530" s="111"/>
      <c r="J530" s="111">
        <v>39</v>
      </c>
      <c r="K530" s="111">
        <f>SUM(J530*E530)/100</f>
        <v>2758.08</v>
      </c>
      <c r="L530" s="178">
        <v>8</v>
      </c>
      <c r="M530" s="178">
        <f>SUM(L530*E530)/100</f>
        <v>565.76</v>
      </c>
      <c r="N530" s="111"/>
      <c r="O530" s="111"/>
      <c r="P530" s="102"/>
      <c r="Q530" s="102">
        <f>SUM(P530*E530)</f>
        <v>0</v>
      </c>
      <c r="R530" s="127">
        <f>SUM(I530+E530+M530+O530+G530+K530+Q530)*15%</f>
        <v>1559.376</v>
      </c>
      <c r="S530" s="215">
        <f t="shared" si="176"/>
        <v>11955.216</v>
      </c>
    </row>
    <row r="531" spans="1:19" ht="22.5">
      <c r="A531" s="224">
        <v>7</v>
      </c>
      <c r="B531" s="9" t="s">
        <v>143</v>
      </c>
      <c r="C531" s="4" t="s">
        <v>21</v>
      </c>
      <c r="D531" s="25">
        <v>1</v>
      </c>
      <c r="E531" s="111">
        <v>7072</v>
      </c>
      <c r="F531" s="111"/>
      <c r="G531" s="111"/>
      <c r="H531" s="111"/>
      <c r="I531" s="111"/>
      <c r="J531" s="111">
        <v>39</v>
      </c>
      <c r="K531" s="111">
        <f>SUM(J531*E531)/100</f>
        <v>2758.08</v>
      </c>
      <c r="L531" s="178">
        <v>8</v>
      </c>
      <c r="M531" s="178">
        <f>SUM(L531*E531)/100</f>
        <v>565.76</v>
      </c>
      <c r="N531" s="111"/>
      <c r="O531" s="111"/>
      <c r="P531" s="102"/>
      <c r="Q531" s="102">
        <f>SUM(P531*E531)</f>
        <v>0</v>
      </c>
      <c r="R531" s="127">
        <f>SUM(I531+E531+M531+O531+G531+K531+Q531)*15%</f>
        <v>1559.376</v>
      </c>
      <c r="S531" s="215">
        <f t="shared" si="176"/>
        <v>11955.216</v>
      </c>
    </row>
    <row r="532" spans="1:19" ht="22.5">
      <c r="A532" s="224">
        <v>8</v>
      </c>
      <c r="B532" s="9" t="s">
        <v>143</v>
      </c>
      <c r="C532" s="4" t="s">
        <v>21</v>
      </c>
      <c r="D532" s="25">
        <v>1</v>
      </c>
      <c r="E532" s="111">
        <v>7072</v>
      </c>
      <c r="F532" s="111"/>
      <c r="G532" s="111"/>
      <c r="H532" s="111"/>
      <c r="I532" s="111"/>
      <c r="J532" s="111">
        <v>39</v>
      </c>
      <c r="K532" s="111">
        <f>SUM(J532*E532)/100</f>
        <v>2758.08</v>
      </c>
      <c r="L532" s="178">
        <v>8</v>
      </c>
      <c r="M532" s="178">
        <f>SUM(L532*E532)/100</f>
        <v>565.76</v>
      </c>
      <c r="N532" s="111"/>
      <c r="O532" s="111"/>
      <c r="P532" s="102"/>
      <c r="Q532" s="102">
        <f>SUM(P532*E532)</f>
        <v>0</v>
      </c>
      <c r="R532" s="127">
        <f>SUM(I532+E532+M532+O532+G532+K532+Q532)*15%</f>
        <v>1559.376</v>
      </c>
      <c r="S532" s="215">
        <f t="shared" si="176"/>
        <v>11955.216</v>
      </c>
    </row>
    <row r="533" spans="1:19" ht="22.5">
      <c r="A533" s="224">
        <v>9</v>
      </c>
      <c r="B533" s="9" t="s">
        <v>143</v>
      </c>
      <c r="C533" s="4" t="s">
        <v>21</v>
      </c>
      <c r="D533" s="36">
        <v>1</v>
      </c>
      <c r="E533" s="111">
        <v>7072</v>
      </c>
      <c r="F533" s="111"/>
      <c r="G533" s="111"/>
      <c r="H533" s="111"/>
      <c r="I533" s="111"/>
      <c r="J533" s="111">
        <v>15</v>
      </c>
      <c r="K533" s="111">
        <f>SUM(J533*E533)/100</f>
        <v>1060.8</v>
      </c>
      <c r="L533" s="178">
        <v>8</v>
      </c>
      <c r="M533" s="178">
        <f>SUM(L533*E533)/100</f>
        <v>565.76</v>
      </c>
      <c r="N533" s="111"/>
      <c r="O533" s="111"/>
      <c r="P533" s="102"/>
      <c r="Q533" s="102">
        <f>SUM(P533*E533)</f>
        <v>0</v>
      </c>
      <c r="R533" s="127">
        <f>SUM(I533+E533+M533+O533+G533+K533+Q533)*15%</f>
        <v>1304.7839999999999</v>
      </c>
      <c r="S533" s="215">
        <f t="shared" si="176"/>
        <v>10003.344</v>
      </c>
    </row>
    <row r="534" spans="1:19" ht="12.75">
      <c r="A534" s="224"/>
      <c r="B534" s="16" t="s">
        <v>13</v>
      </c>
      <c r="C534" s="17"/>
      <c r="D534" s="16">
        <f>SUM(D529:D533)</f>
        <v>4.5</v>
      </c>
      <c r="E534" s="103">
        <f>SUM(E529:E533)</f>
        <v>31517</v>
      </c>
      <c r="F534" s="103"/>
      <c r="G534" s="103">
        <f>SUM(G529:G529)</f>
        <v>0</v>
      </c>
      <c r="H534" s="103"/>
      <c r="I534" s="103"/>
      <c r="J534" s="103"/>
      <c r="K534" s="103">
        <f>SUM(K529:K533)</f>
        <v>9819.39</v>
      </c>
      <c r="L534" s="103"/>
      <c r="M534" s="103"/>
      <c r="N534" s="103"/>
      <c r="O534" s="103"/>
      <c r="P534" s="111"/>
      <c r="Q534" s="103">
        <f>SUM(Q529)</f>
        <v>0</v>
      </c>
      <c r="R534" s="108">
        <f>SUM(R529:R533)</f>
        <v>6578.662499999999</v>
      </c>
      <c r="S534" s="208">
        <f>SUM(S529:S533)</f>
        <v>50436.4125</v>
      </c>
    </row>
    <row r="535" spans="1:19" ht="12.75">
      <c r="A535" s="224"/>
      <c r="B535" s="16" t="s">
        <v>14</v>
      </c>
      <c r="C535" s="7"/>
      <c r="D535" s="16">
        <f>SUM(D519,D523,D534,D528)</f>
        <v>17.75</v>
      </c>
      <c r="E535" s="103">
        <f>SUM(E519+E523+E528+E534)</f>
        <v>174989.5</v>
      </c>
      <c r="F535" s="103">
        <f aca="true" t="shared" si="177" ref="F535:S535">SUM(F519+F523+F528+F534)</f>
        <v>0</v>
      </c>
      <c r="G535" s="103">
        <f t="shared" si="177"/>
        <v>0</v>
      </c>
      <c r="H535" s="103">
        <f t="shared" si="177"/>
        <v>0</v>
      </c>
      <c r="I535" s="165">
        <f t="shared" si="177"/>
        <v>10360</v>
      </c>
      <c r="J535" s="103">
        <f t="shared" si="177"/>
        <v>0</v>
      </c>
      <c r="K535" s="103">
        <f t="shared" si="177"/>
        <v>44544.265</v>
      </c>
      <c r="L535" s="103">
        <f t="shared" si="177"/>
        <v>0</v>
      </c>
      <c r="M535" s="103">
        <f t="shared" si="177"/>
        <v>4472.58</v>
      </c>
      <c r="N535" s="103">
        <f t="shared" si="177"/>
        <v>0</v>
      </c>
      <c r="O535" s="103">
        <f t="shared" si="177"/>
        <v>0</v>
      </c>
      <c r="P535" s="103">
        <f t="shared" si="177"/>
        <v>0</v>
      </c>
      <c r="Q535" s="103">
        <f t="shared" si="177"/>
        <v>6770</v>
      </c>
      <c r="R535" s="108">
        <f t="shared" si="177"/>
        <v>37812.25575</v>
      </c>
      <c r="S535" s="208">
        <f t="shared" si="177"/>
        <v>289893.96074999997</v>
      </c>
    </row>
    <row r="536" spans="1:19" ht="12.75">
      <c r="A536" s="224">
        <v>1</v>
      </c>
      <c r="B536" s="2" t="s">
        <v>146</v>
      </c>
      <c r="C536" s="4" t="s">
        <v>147</v>
      </c>
      <c r="D536" s="6">
        <v>1</v>
      </c>
      <c r="E536" s="110">
        <v>10300</v>
      </c>
      <c r="F536" s="110"/>
      <c r="G536" s="110">
        <f>SUM(F536*E536)</f>
        <v>0</v>
      </c>
      <c r="H536" s="110"/>
      <c r="I536" s="110">
        <f aca="true" t="shared" si="178" ref="I536:I589">(E536*H536)/100</f>
        <v>0</v>
      </c>
      <c r="J536" s="110">
        <v>29</v>
      </c>
      <c r="K536" s="110">
        <f>SUM(J536*E536)/100</f>
        <v>2987</v>
      </c>
      <c r="L536" s="178">
        <v>8</v>
      </c>
      <c r="M536" s="178">
        <f>SUM(L536*E536)/100</f>
        <v>824</v>
      </c>
      <c r="N536" s="111"/>
      <c r="O536" s="111"/>
      <c r="P536" s="102">
        <v>5</v>
      </c>
      <c r="Q536" s="102">
        <f>SUM(P536*E536)/100</f>
        <v>515</v>
      </c>
      <c r="R536" s="127">
        <f>SUM(I536+E536+M536+O536+G536+K536+Q536)*15%</f>
        <v>2193.9</v>
      </c>
      <c r="S536" s="215">
        <f>SUM(E536+I536+O536+G536+K536+M536+Q536+R536)</f>
        <v>16819.9</v>
      </c>
    </row>
    <row r="537" spans="1:19" ht="12.75">
      <c r="A537" s="205">
        <v>2</v>
      </c>
      <c r="B537" s="2" t="s">
        <v>146</v>
      </c>
      <c r="C537" s="2" t="s">
        <v>141</v>
      </c>
      <c r="D537" s="5">
        <v>0.5</v>
      </c>
      <c r="E537" s="110">
        <v>4800</v>
      </c>
      <c r="F537" s="110"/>
      <c r="G537" s="110">
        <f>SUM(F537*E537)</f>
        <v>0</v>
      </c>
      <c r="H537" s="110"/>
      <c r="I537" s="110">
        <f t="shared" si="178"/>
        <v>0</v>
      </c>
      <c r="J537" s="110">
        <v>29</v>
      </c>
      <c r="K537" s="110">
        <f>SUM(J537*E537)/100</f>
        <v>1392</v>
      </c>
      <c r="L537" s="178">
        <v>8</v>
      </c>
      <c r="M537" s="178">
        <f>SUM(L537*E537)/100</f>
        <v>384</v>
      </c>
      <c r="N537" s="110"/>
      <c r="O537" s="110"/>
      <c r="P537" s="110">
        <v>5</v>
      </c>
      <c r="Q537" s="102">
        <f>SUM(P537*E537)/100</f>
        <v>240</v>
      </c>
      <c r="R537" s="127">
        <f>SUM(I537+E537+M537+O537+G537+K537+Q537)*15%</f>
        <v>1022.4</v>
      </c>
      <c r="S537" s="215">
        <f>SUM(E537+I537+O537+G537+K537+M537+Q537+R537)</f>
        <v>7838.4</v>
      </c>
    </row>
    <row r="538" spans="1:19" ht="22.5">
      <c r="A538" s="205">
        <v>3</v>
      </c>
      <c r="B538" s="2" t="s">
        <v>146</v>
      </c>
      <c r="C538" s="4" t="s">
        <v>85</v>
      </c>
      <c r="D538" s="6">
        <v>0.5</v>
      </c>
      <c r="E538" s="110">
        <v>3229</v>
      </c>
      <c r="F538" s="110"/>
      <c r="G538" s="110">
        <f>SUM(F538*E538)</f>
        <v>0</v>
      </c>
      <c r="H538" s="110"/>
      <c r="I538" s="110">
        <f t="shared" si="178"/>
        <v>0</v>
      </c>
      <c r="J538" s="110">
        <v>15</v>
      </c>
      <c r="K538" s="110">
        <f>SUM(J538*E538)/100</f>
        <v>484.35</v>
      </c>
      <c r="L538" s="178">
        <v>4</v>
      </c>
      <c r="M538" s="178">
        <f>SUM(L538*E538)/100</f>
        <v>129.16</v>
      </c>
      <c r="N538" s="111"/>
      <c r="O538" s="111"/>
      <c r="P538" s="102"/>
      <c r="Q538" s="102">
        <f>SUM(P538*E538)/100</f>
        <v>0</v>
      </c>
      <c r="R538" s="127">
        <f>SUM(I538+E538+M538+O538+G538+K538+Q538)*15%</f>
        <v>576.3765</v>
      </c>
      <c r="S538" s="215">
        <f>SUM(E538+I538+O538+G538+K538+M538+Q538+R538)</f>
        <v>4418.8865</v>
      </c>
    </row>
    <row r="539" spans="1:19" ht="12.75">
      <c r="A539" s="205"/>
      <c r="B539" s="16" t="s">
        <v>13</v>
      </c>
      <c r="C539" s="92"/>
      <c r="D539" s="32">
        <f>SUM(D536:D538)</f>
        <v>2</v>
      </c>
      <c r="E539" s="108">
        <f>SUM(E536:E538)</f>
        <v>18329</v>
      </c>
      <c r="F539" s="108"/>
      <c r="G539" s="108">
        <f>SUM(G536:G538)</f>
        <v>0</v>
      </c>
      <c r="H539" s="108"/>
      <c r="I539" s="108">
        <f>SUM(I536:I538)</f>
        <v>0</v>
      </c>
      <c r="J539" s="109"/>
      <c r="K539" s="108">
        <f>SUM(K536:K538)</f>
        <v>4863.35</v>
      </c>
      <c r="L539" s="108"/>
      <c r="M539" s="108"/>
      <c r="N539" s="108"/>
      <c r="O539" s="108"/>
      <c r="P539" s="108"/>
      <c r="Q539" s="108">
        <f>SUM(Q536:Q538)</f>
        <v>755</v>
      </c>
      <c r="R539" s="108">
        <f>SUM(R536:R538)</f>
        <v>3792.6765</v>
      </c>
      <c r="S539" s="208">
        <f>SUM(S536:S538)</f>
        <v>29077.186500000003</v>
      </c>
    </row>
    <row r="540" spans="1:20" ht="12.75">
      <c r="A540" s="205">
        <v>1</v>
      </c>
      <c r="B540" s="2" t="s">
        <v>148</v>
      </c>
      <c r="C540" s="2" t="s">
        <v>147</v>
      </c>
      <c r="D540" s="5">
        <v>1</v>
      </c>
      <c r="E540" s="110">
        <v>10300</v>
      </c>
      <c r="F540" s="110"/>
      <c r="G540" s="110">
        <f>SUM(F540*E540)</f>
        <v>0</v>
      </c>
      <c r="H540" s="110"/>
      <c r="I540" s="110">
        <f t="shared" si="178"/>
        <v>0</v>
      </c>
      <c r="J540" s="110">
        <v>29</v>
      </c>
      <c r="K540" s="110">
        <f>SUM(J540*E540)/100</f>
        <v>2987</v>
      </c>
      <c r="L540" s="178">
        <v>8</v>
      </c>
      <c r="M540" s="178">
        <f>SUM(L540*E540)/100</f>
        <v>824</v>
      </c>
      <c r="N540" s="111"/>
      <c r="O540" s="111"/>
      <c r="P540" s="102">
        <v>5</v>
      </c>
      <c r="Q540" s="102">
        <f>SUM(P540*E540)/100</f>
        <v>515</v>
      </c>
      <c r="R540" s="127">
        <f>SUM(I540+E540+M540+O540+G540+K540+Q540)*15%</f>
        <v>2193.9</v>
      </c>
      <c r="S540" s="215">
        <f>SUM(E540+I540+O540+G540+K540+M540+Q540+R540)</f>
        <v>16819.9</v>
      </c>
      <c r="T540" s="11"/>
    </row>
    <row r="541" spans="1:20" ht="22.5">
      <c r="A541" s="205">
        <v>2</v>
      </c>
      <c r="B541" s="2" t="s">
        <v>148</v>
      </c>
      <c r="C541" s="4" t="s">
        <v>85</v>
      </c>
      <c r="D541" s="5">
        <v>0.5</v>
      </c>
      <c r="E541" s="110">
        <v>3229</v>
      </c>
      <c r="F541" s="110"/>
      <c r="G541" s="110"/>
      <c r="H541" s="110"/>
      <c r="I541" s="110">
        <f t="shared" si="178"/>
        <v>0</v>
      </c>
      <c r="J541" s="110">
        <v>15</v>
      </c>
      <c r="K541" s="110">
        <f>SUM(J541*E541)/100</f>
        <v>484.35</v>
      </c>
      <c r="L541" s="178">
        <v>4</v>
      </c>
      <c r="M541" s="178">
        <f>SUM(L541*E541)/100</f>
        <v>129.16</v>
      </c>
      <c r="N541" s="111"/>
      <c r="O541" s="111"/>
      <c r="P541" s="102"/>
      <c r="Q541" s="102"/>
      <c r="R541" s="127">
        <f>SUM(I541+E541+M541+O541+G541+K541+Q541)*15%</f>
        <v>576.3765</v>
      </c>
      <c r="S541" s="215">
        <f>SUM(E541+I541+O541+G541+K541+M541+Q541+R541)</f>
        <v>4418.8865</v>
      </c>
      <c r="T541" s="11"/>
    </row>
    <row r="542" spans="1:20" ht="12.75">
      <c r="A542" s="205"/>
      <c r="B542" s="16" t="s">
        <v>13</v>
      </c>
      <c r="C542" s="92"/>
      <c r="D542" s="29">
        <f>SUM(D540:D541)</f>
        <v>1.5</v>
      </c>
      <c r="E542" s="109">
        <f>SUM(E540:E541)</f>
        <v>13529</v>
      </c>
      <c r="F542" s="109"/>
      <c r="G542" s="109">
        <f>SUM(G540:G541)</f>
        <v>0</v>
      </c>
      <c r="H542" s="109"/>
      <c r="I542" s="109">
        <f>SUM(I540:I541)</f>
        <v>0</v>
      </c>
      <c r="J542" s="109"/>
      <c r="K542" s="109">
        <f>SUM(K540:K541)</f>
        <v>3471.35</v>
      </c>
      <c r="L542" s="109"/>
      <c r="M542" s="109">
        <f>SUM(M540:M541)</f>
        <v>953.16</v>
      </c>
      <c r="N542" s="109"/>
      <c r="O542" s="109">
        <f>SUM(O540:O541)</f>
        <v>0</v>
      </c>
      <c r="P542" s="109"/>
      <c r="Q542" s="109">
        <f>SUM(Q540:Q541)</f>
        <v>515</v>
      </c>
      <c r="R542" s="108">
        <f>SUM(R540:R541)</f>
        <v>2770.2765</v>
      </c>
      <c r="S542" s="208">
        <f>SUM(S540:S541)</f>
        <v>21238.786500000002</v>
      </c>
      <c r="T542" s="11"/>
    </row>
    <row r="543" spans="1:21" ht="12.75">
      <c r="A543" s="207">
        <v>1</v>
      </c>
      <c r="B543" s="2" t="s">
        <v>149</v>
      </c>
      <c r="C543" s="2" t="s">
        <v>147</v>
      </c>
      <c r="D543" s="6">
        <v>1</v>
      </c>
      <c r="E543" s="110">
        <v>10300</v>
      </c>
      <c r="F543" s="110"/>
      <c r="G543" s="110">
        <f>SUM(F543*E543)</f>
        <v>0</v>
      </c>
      <c r="H543" s="110">
        <v>30</v>
      </c>
      <c r="I543" s="110">
        <f t="shared" si="178"/>
        <v>3090</v>
      </c>
      <c r="J543" s="110">
        <v>29</v>
      </c>
      <c r="K543" s="110">
        <f>SUM(J543*E543)/100</f>
        <v>2987</v>
      </c>
      <c r="L543" s="178">
        <v>8</v>
      </c>
      <c r="M543" s="178">
        <f>SUM(L543*E543)/100</f>
        <v>824</v>
      </c>
      <c r="N543" s="111"/>
      <c r="O543" s="111"/>
      <c r="P543" s="102">
        <v>5</v>
      </c>
      <c r="Q543" s="102">
        <f>SUM(P543*E543)/100</f>
        <v>515</v>
      </c>
      <c r="R543" s="127">
        <f>SUM(I543+E543+M543+O543+G543+K543+Q543)*15%</f>
        <v>2657.4</v>
      </c>
      <c r="S543" s="215">
        <f>SUM(E543+I543+O543+G543+K543+M543+Q543+R543)</f>
        <v>20373.4</v>
      </c>
      <c r="T543" s="85"/>
      <c r="U543" s="81"/>
    </row>
    <row r="544" spans="1:20" ht="22.5">
      <c r="A544" s="205">
        <v>2</v>
      </c>
      <c r="B544" s="2" t="s">
        <v>149</v>
      </c>
      <c r="C544" s="4" t="s">
        <v>85</v>
      </c>
      <c r="D544" s="6">
        <v>0.5</v>
      </c>
      <c r="E544" s="110">
        <v>3229</v>
      </c>
      <c r="F544" s="110"/>
      <c r="G544" s="110"/>
      <c r="H544" s="110"/>
      <c r="I544" s="110">
        <f t="shared" si="178"/>
        <v>0</v>
      </c>
      <c r="J544" s="110">
        <v>15</v>
      </c>
      <c r="K544" s="110">
        <f>SUM(J544*E544)/100</f>
        <v>484.35</v>
      </c>
      <c r="L544" s="178">
        <v>4</v>
      </c>
      <c r="M544" s="178">
        <f>SUM(L544*E544)/100</f>
        <v>129.16</v>
      </c>
      <c r="N544" s="111"/>
      <c r="O544" s="111"/>
      <c r="P544" s="102"/>
      <c r="Q544" s="102"/>
      <c r="R544" s="127">
        <f>SUM(I544+E544+M544+O544+G544+K544+Q544)*15%</f>
        <v>576.3765</v>
      </c>
      <c r="S544" s="215">
        <f>SUM(E544+I544+O544+G544+K544+M544+Q544+R544)</f>
        <v>4418.8865</v>
      </c>
      <c r="T544" s="11"/>
    </row>
    <row r="545" spans="1:20" ht="12.75">
      <c r="A545" s="205"/>
      <c r="B545" s="16" t="s">
        <v>13</v>
      </c>
      <c r="C545" s="22"/>
      <c r="D545" s="29">
        <f>SUM(D543:D544)</f>
        <v>1.5</v>
      </c>
      <c r="E545" s="109">
        <f>SUM(E543:E544)</f>
        <v>13529</v>
      </c>
      <c r="F545" s="109"/>
      <c r="G545" s="109">
        <f>SUM(G543:G544)</f>
        <v>0</v>
      </c>
      <c r="H545" s="109"/>
      <c r="I545" s="109">
        <f>SUM(I543:I544)</f>
        <v>3090</v>
      </c>
      <c r="J545" s="109"/>
      <c r="K545" s="109">
        <f>SUM(K543:K544)</f>
        <v>3471.35</v>
      </c>
      <c r="L545" s="109"/>
      <c r="M545" s="109"/>
      <c r="N545" s="109"/>
      <c r="O545" s="109"/>
      <c r="P545" s="109"/>
      <c r="Q545" s="109">
        <f>SUM(Q543:Q544)</f>
        <v>515</v>
      </c>
      <c r="R545" s="108">
        <f>SUM(R543:R544)</f>
        <v>3233.7765</v>
      </c>
      <c r="S545" s="208">
        <f>SUM(S543:S544)</f>
        <v>24792.286500000002</v>
      </c>
      <c r="T545" s="11"/>
    </row>
    <row r="546" spans="1:20" ht="12.75">
      <c r="A546" s="205">
        <v>1</v>
      </c>
      <c r="B546" s="152" t="s">
        <v>150</v>
      </c>
      <c r="C546" s="2" t="s">
        <v>147</v>
      </c>
      <c r="D546" s="6">
        <v>1</v>
      </c>
      <c r="E546" s="110">
        <v>10300</v>
      </c>
      <c r="F546" s="110"/>
      <c r="G546" s="110">
        <f>SUM(F546*E546)</f>
        <v>0</v>
      </c>
      <c r="H546" s="110"/>
      <c r="I546" s="110">
        <f t="shared" si="178"/>
        <v>0</v>
      </c>
      <c r="J546" s="110"/>
      <c r="K546" s="110">
        <f>SUM(J546*E546)/100</f>
        <v>0</v>
      </c>
      <c r="L546" s="178">
        <v>8</v>
      </c>
      <c r="M546" s="178">
        <f>SUM(L546*E546)/100</f>
        <v>824</v>
      </c>
      <c r="N546" s="111"/>
      <c r="O546" s="111"/>
      <c r="P546" s="102">
        <v>5</v>
      </c>
      <c r="Q546" s="102">
        <f>SUM(P546*E546)/100</f>
        <v>515</v>
      </c>
      <c r="R546" s="127">
        <f>SUM(I546+E546+M546+O546+G546+K546+Q546)*15%</f>
        <v>1745.85</v>
      </c>
      <c r="S546" s="215">
        <f>SUM(E546+I546+O546+G546+K546+M546+Q546+R546)</f>
        <v>13384.85</v>
      </c>
      <c r="T546" s="53"/>
    </row>
    <row r="547" spans="1:20" ht="22.5">
      <c r="A547" s="205">
        <v>2</v>
      </c>
      <c r="B547" s="2" t="s">
        <v>150</v>
      </c>
      <c r="C547" s="4" t="s">
        <v>85</v>
      </c>
      <c r="D547" s="6">
        <v>0.5</v>
      </c>
      <c r="E547" s="110">
        <v>3229</v>
      </c>
      <c r="F547" s="110"/>
      <c r="G547" s="110"/>
      <c r="H547" s="110"/>
      <c r="I547" s="110">
        <f t="shared" si="178"/>
        <v>0</v>
      </c>
      <c r="J547" s="110">
        <v>15</v>
      </c>
      <c r="K547" s="110">
        <f>SUM(J547*E547)/100</f>
        <v>484.35</v>
      </c>
      <c r="L547" s="178">
        <v>4</v>
      </c>
      <c r="M547" s="178">
        <f>SUM(L547*E547)/100</f>
        <v>129.16</v>
      </c>
      <c r="N547" s="111"/>
      <c r="O547" s="111"/>
      <c r="P547" s="102"/>
      <c r="Q547" s="102"/>
      <c r="R547" s="127">
        <f>SUM(I547+E547+M547+O547+G547+K547+Q547)*15%</f>
        <v>576.3765</v>
      </c>
      <c r="S547" s="215">
        <f>SUM(E547+I547+O547+G547+K547+M547+Q547+R547)</f>
        <v>4418.8865</v>
      </c>
      <c r="T547" s="11"/>
    </row>
    <row r="548" spans="1:20" ht="12.75">
      <c r="A548" s="205"/>
      <c r="B548" s="16" t="s">
        <v>13</v>
      </c>
      <c r="C548" s="22"/>
      <c r="D548" s="29">
        <f>SUM(D546:D547)</f>
        <v>1.5</v>
      </c>
      <c r="E548" s="109">
        <f>SUM(E546:E547)</f>
        <v>13529</v>
      </c>
      <c r="F548" s="109"/>
      <c r="G548" s="109">
        <f>SUM(G546:G547)</f>
        <v>0</v>
      </c>
      <c r="H548" s="109"/>
      <c r="I548" s="109">
        <f>SUM(I546:I547)</f>
        <v>0</v>
      </c>
      <c r="J548" s="109"/>
      <c r="K548" s="109">
        <f>SUM(K546:K547)</f>
        <v>484.35</v>
      </c>
      <c r="L548" s="109"/>
      <c r="M548" s="109"/>
      <c r="N548" s="109"/>
      <c r="O548" s="109"/>
      <c r="P548" s="109"/>
      <c r="Q548" s="109">
        <f>SUM(Q546:Q547)</f>
        <v>515</v>
      </c>
      <c r="R548" s="108">
        <f>SUM(R546:R547)</f>
        <v>2322.2264999999998</v>
      </c>
      <c r="S548" s="208">
        <f>SUM(S546:S547)</f>
        <v>17803.7365</v>
      </c>
      <c r="T548" s="11"/>
    </row>
    <row r="549" spans="1:20" ht="12.75">
      <c r="A549" s="205">
        <v>1</v>
      </c>
      <c r="B549" s="2" t="s">
        <v>243</v>
      </c>
      <c r="C549" s="2" t="s">
        <v>147</v>
      </c>
      <c r="D549" s="5">
        <v>1</v>
      </c>
      <c r="E549" s="110">
        <v>10300</v>
      </c>
      <c r="F549" s="110"/>
      <c r="G549" s="110">
        <f>SUM(F549*E549)</f>
        <v>0</v>
      </c>
      <c r="H549" s="110"/>
      <c r="I549" s="110">
        <f t="shared" si="178"/>
        <v>0</v>
      </c>
      <c r="J549" s="110"/>
      <c r="K549" s="110">
        <f>SUM(J549*E549)/100</f>
        <v>0</v>
      </c>
      <c r="L549" s="178">
        <v>8</v>
      </c>
      <c r="M549" s="178">
        <f>SUM(L549*E549)/100</f>
        <v>824</v>
      </c>
      <c r="N549" s="111"/>
      <c r="O549" s="111"/>
      <c r="P549" s="102">
        <v>5</v>
      </c>
      <c r="Q549" s="102">
        <f>SUM(P549*E549)/100</f>
        <v>515</v>
      </c>
      <c r="R549" s="127">
        <f>SUM(I549+E549+M549+O549+G549+K549+Q549)*15%</f>
        <v>1745.85</v>
      </c>
      <c r="S549" s="215">
        <f>SUM(E549+I549+O549+G549+K549+M549+Q549+R549)</f>
        <v>13384.85</v>
      </c>
      <c r="T549" s="53"/>
    </row>
    <row r="550" spans="1:20" ht="22.5">
      <c r="A550" s="205">
        <v>2</v>
      </c>
      <c r="B550" s="2" t="s">
        <v>243</v>
      </c>
      <c r="C550" s="4" t="s">
        <v>85</v>
      </c>
      <c r="D550" s="6">
        <v>0.5</v>
      </c>
      <c r="E550" s="110">
        <v>3229</v>
      </c>
      <c r="F550" s="110"/>
      <c r="G550" s="110">
        <f>SUM(F550*E550)</f>
        <v>0</v>
      </c>
      <c r="H550" s="110"/>
      <c r="I550" s="110">
        <f t="shared" si="178"/>
        <v>0</v>
      </c>
      <c r="J550" s="110">
        <v>15</v>
      </c>
      <c r="K550" s="110">
        <f>SUM(J550*E550)/100</f>
        <v>484.35</v>
      </c>
      <c r="L550" s="178">
        <v>4</v>
      </c>
      <c r="M550" s="178">
        <f>SUM(L550*E550)/100</f>
        <v>129.16</v>
      </c>
      <c r="N550" s="111"/>
      <c r="O550" s="111"/>
      <c r="P550" s="102"/>
      <c r="Q550" s="102">
        <f>SUM(P550*E550)/100</f>
        <v>0</v>
      </c>
      <c r="R550" s="127">
        <f>SUM(I550+E550+M550+O550+G550+K550+Q550)*15%</f>
        <v>576.3765</v>
      </c>
      <c r="S550" s="215">
        <f>SUM(E550+I550+O550+G550+K550+M550+Q550+R550)</f>
        <v>4418.8865</v>
      </c>
      <c r="T550" s="11"/>
    </row>
    <row r="551" spans="1:20" ht="12.75">
      <c r="A551" s="241"/>
      <c r="B551" s="16" t="s">
        <v>13</v>
      </c>
      <c r="C551" s="22"/>
      <c r="D551" s="29">
        <f>SUM(D549:D550)</f>
        <v>1.5</v>
      </c>
      <c r="E551" s="109">
        <f>SUM(E549:E550)</f>
        <v>13529</v>
      </c>
      <c r="F551" s="109"/>
      <c r="G551" s="109">
        <f>SUM(G549:G550)</f>
        <v>0</v>
      </c>
      <c r="H551" s="109"/>
      <c r="I551" s="109">
        <f>SUM(I549:I550)</f>
        <v>0</v>
      </c>
      <c r="J551" s="109"/>
      <c r="K551" s="109">
        <f>SUM(K549:K550)</f>
        <v>484.35</v>
      </c>
      <c r="L551" s="109"/>
      <c r="M551" s="109"/>
      <c r="N551" s="109"/>
      <c r="O551" s="109"/>
      <c r="P551" s="109"/>
      <c r="Q551" s="109">
        <f>SUM(Q549:Q550)</f>
        <v>515</v>
      </c>
      <c r="R551" s="108">
        <f>SUM(R549:R550)</f>
        <v>2322.2264999999998</v>
      </c>
      <c r="S551" s="217">
        <f>SUM(S549:S550)</f>
        <v>17803.7365</v>
      </c>
      <c r="T551" s="11"/>
    </row>
    <row r="552" spans="1:20" ht="12.75">
      <c r="A552" s="244">
        <v>1</v>
      </c>
      <c r="B552" s="76" t="s">
        <v>151</v>
      </c>
      <c r="C552" s="2" t="s">
        <v>152</v>
      </c>
      <c r="D552" s="5">
        <v>1</v>
      </c>
      <c r="E552" s="110">
        <v>10300</v>
      </c>
      <c r="F552" s="110"/>
      <c r="G552" s="110">
        <f>SUM(F552*E552)</f>
        <v>0</v>
      </c>
      <c r="H552" s="110"/>
      <c r="I552" s="110">
        <f t="shared" si="178"/>
        <v>0</v>
      </c>
      <c r="J552" s="110"/>
      <c r="K552" s="110">
        <f>SUM(J552*E552)/100</f>
        <v>0</v>
      </c>
      <c r="L552" s="178">
        <v>8</v>
      </c>
      <c r="M552" s="178">
        <f>SUM(L552*E552)/100</f>
        <v>824</v>
      </c>
      <c r="N552" s="111"/>
      <c r="O552" s="111"/>
      <c r="P552" s="102">
        <v>5</v>
      </c>
      <c r="Q552" s="102">
        <f>SUM(P552*E552)/100</f>
        <v>515</v>
      </c>
      <c r="R552" s="127">
        <f>SUM(I552+E552+M552+O552+G552+K552+Q552)*15%</f>
        <v>1745.85</v>
      </c>
      <c r="S552" s="215">
        <f>SUM(E552+I552+O552+G552+K552+M552+Q552+R552)</f>
        <v>13384.85</v>
      </c>
      <c r="T552" s="53"/>
    </row>
    <row r="553" spans="1:20" ht="22.5">
      <c r="A553" s="244">
        <v>2</v>
      </c>
      <c r="B553" s="76" t="s">
        <v>151</v>
      </c>
      <c r="C553" s="4" t="s">
        <v>82</v>
      </c>
      <c r="D553" s="5">
        <v>0.5</v>
      </c>
      <c r="E553" s="110">
        <v>3229</v>
      </c>
      <c r="F553" s="110"/>
      <c r="G553" s="110"/>
      <c r="H553" s="110"/>
      <c r="I553" s="110">
        <f t="shared" si="178"/>
        <v>0</v>
      </c>
      <c r="J553" s="110">
        <v>15</v>
      </c>
      <c r="K553" s="110">
        <f>SUM(J553*E553)/100</f>
        <v>484.35</v>
      </c>
      <c r="L553" s="178">
        <v>4</v>
      </c>
      <c r="M553" s="178">
        <f>SUM(L553*E553)/100</f>
        <v>129.16</v>
      </c>
      <c r="N553" s="111"/>
      <c r="O553" s="111"/>
      <c r="P553" s="102"/>
      <c r="Q553" s="102"/>
      <c r="R553" s="127">
        <f>SUM(I553+E553+M553+O553+G553+K553+Q553)*15%</f>
        <v>576.3765</v>
      </c>
      <c r="S553" s="215">
        <f>SUM(E553+I553+O553+G553+K553+M553+Q553+R553)</f>
        <v>4418.8865</v>
      </c>
      <c r="T553" s="11"/>
    </row>
    <row r="554" spans="1:20" ht="12.75">
      <c r="A554" s="244"/>
      <c r="B554" s="29" t="s">
        <v>13</v>
      </c>
      <c r="C554" s="93"/>
      <c r="D554" s="29">
        <f>SUM(D552:D553)</f>
        <v>1.5</v>
      </c>
      <c r="E554" s="109">
        <f>SUM(E552:E553)</f>
        <v>13529</v>
      </c>
      <c r="F554" s="109"/>
      <c r="G554" s="109">
        <f>SUM(G552:G553)</f>
        <v>0</v>
      </c>
      <c r="H554" s="109"/>
      <c r="I554" s="109">
        <f>SUM(I552:I553)</f>
        <v>0</v>
      </c>
      <c r="J554" s="109"/>
      <c r="K554" s="109">
        <f>SUM(K552:K553)</f>
        <v>484.35</v>
      </c>
      <c r="L554" s="109"/>
      <c r="M554" s="109"/>
      <c r="N554" s="109"/>
      <c r="O554" s="109"/>
      <c r="P554" s="109"/>
      <c r="Q554" s="109">
        <f>SUM(Q552:Q553)</f>
        <v>515</v>
      </c>
      <c r="R554" s="108">
        <f>SUM(R552:R553)</f>
        <v>2322.2264999999998</v>
      </c>
      <c r="S554" s="208">
        <f>SUM(S552:S553)</f>
        <v>17803.7365</v>
      </c>
      <c r="T554" s="11"/>
    </row>
    <row r="555" spans="1:20" ht="12.75">
      <c r="A555" s="244">
        <v>1</v>
      </c>
      <c r="B555" s="28" t="s">
        <v>153</v>
      </c>
      <c r="C555" s="2" t="s">
        <v>147</v>
      </c>
      <c r="D555" s="6">
        <v>1</v>
      </c>
      <c r="E555" s="110">
        <v>10300</v>
      </c>
      <c r="F555" s="110"/>
      <c r="G555" s="110">
        <f>SUM(F555*E555)</f>
        <v>0</v>
      </c>
      <c r="H555" s="110">
        <v>20</v>
      </c>
      <c r="I555" s="110">
        <f t="shared" si="178"/>
        <v>2060</v>
      </c>
      <c r="J555" s="110">
        <v>29</v>
      </c>
      <c r="K555" s="110">
        <f>SUM(J555*E555)/100</f>
        <v>2987</v>
      </c>
      <c r="L555" s="178">
        <v>8</v>
      </c>
      <c r="M555" s="178">
        <f>SUM(L555*E555)/100</f>
        <v>824</v>
      </c>
      <c r="N555" s="111"/>
      <c r="O555" s="111"/>
      <c r="P555" s="102">
        <v>5</v>
      </c>
      <c r="Q555" s="102">
        <f>SUM(P555*E555)/100</f>
        <v>515</v>
      </c>
      <c r="R555" s="127">
        <f>SUM(I555+E555+M555+O555+G555+K555+Q555)*15%</f>
        <v>2502.9</v>
      </c>
      <c r="S555" s="215">
        <f>SUM(E555+I555+O555+G555+K555+M555+Q555+R555)</f>
        <v>19188.9</v>
      </c>
      <c r="T555" s="53"/>
    </row>
    <row r="556" spans="1:20" ht="22.5">
      <c r="A556" s="244">
        <v>2</v>
      </c>
      <c r="B556" s="28" t="s">
        <v>153</v>
      </c>
      <c r="C556" s="4" t="s">
        <v>85</v>
      </c>
      <c r="D556" s="6">
        <v>0.5</v>
      </c>
      <c r="E556" s="110">
        <v>3229</v>
      </c>
      <c r="F556" s="110"/>
      <c r="G556" s="110">
        <f>SUM(F556*E556)</f>
        <v>0</v>
      </c>
      <c r="H556" s="110"/>
      <c r="I556" s="110">
        <f t="shared" si="178"/>
        <v>0</v>
      </c>
      <c r="J556" s="110">
        <v>15</v>
      </c>
      <c r="K556" s="110">
        <f>SUM(J556*E556)/100</f>
        <v>484.35</v>
      </c>
      <c r="L556" s="178">
        <v>4</v>
      </c>
      <c r="M556" s="178">
        <f>SUM(L556*E556)/100</f>
        <v>129.16</v>
      </c>
      <c r="N556" s="111"/>
      <c r="O556" s="111"/>
      <c r="P556" s="102"/>
      <c r="Q556" s="102">
        <f>SUM(P556*E556)</f>
        <v>0</v>
      </c>
      <c r="R556" s="127">
        <f>SUM(I556+E556+M556+O556+G556+K556+Q556)*15%</f>
        <v>576.3765</v>
      </c>
      <c r="S556" s="215">
        <f>SUM(E556+I556+O556+G556+K556+M556+Q556+R556)</f>
        <v>4418.8865</v>
      </c>
      <c r="T556" s="11"/>
    </row>
    <row r="557" spans="1:20" ht="12.75">
      <c r="A557" s="244"/>
      <c r="B557" s="29" t="s">
        <v>13</v>
      </c>
      <c r="C557" s="93"/>
      <c r="D557" s="29">
        <f>SUM(D555:D556)</f>
        <v>1.5</v>
      </c>
      <c r="E557" s="109">
        <f>SUM(E555:E556)</f>
        <v>13529</v>
      </c>
      <c r="F557" s="109"/>
      <c r="G557" s="109">
        <f>SUM(G555:G556)</f>
        <v>0</v>
      </c>
      <c r="H557" s="109"/>
      <c r="I557" s="109">
        <f>SUM(I555:I556)</f>
        <v>2060</v>
      </c>
      <c r="J557" s="109"/>
      <c r="K557" s="109">
        <f>SUM(K555:K556)</f>
        <v>3471.35</v>
      </c>
      <c r="L557" s="109"/>
      <c r="M557" s="109"/>
      <c r="N557" s="109"/>
      <c r="O557" s="109"/>
      <c r="P557" s="109"/>
      <c r="Q557" s="109">
        <f>SUM(Q555:Q556)</f>
        <v>515</v>
      </c>
      <c r="R557" s="108">
        <f>SUM(R555:R556)</f>
        <v>3079.2765</v>
      </c>
      <c r="S557" s="208">
        <f>SUM(S555:S556)</f>
        <v>23607.786500000002</v>
      </c>
      <c r="T557" s="11"/>
    </row>
    <row r="558" spans="1:20" ht="12.75">
      <c r="A558" s="244">
        <v>1</v>
      </c>
      <c r="B558" s="28" t="s">
        <v>154</v>
      </c>
      <c r="C558" s="2" t="s">
        <v>147</v>
      </c>
      <c r="D558" s="5">
        <v>1</v>
      </c>
      <c r="E558" s="110">
        <v>10300</v>
      </c>
      <c r="F558" s="110"/>
      <c r="G558" s="110">
        <f>SUM(F558*E558)</f>
        <v>0</v>
      </c>
      <c r="H558" s="110"/>
      <c r="I558" s="110">
        <f t="shared" si="178"/>
        <v>0</v>
      </c>
      <c r="J558" s="110">
        <v>29</v>
      </c>
      <c r="K558" s="110">
        <f>SUM(J558*E558)/100</f>
        <v>2987</v>
      </c>
      <c r="L558" s="178">
        <v>8</v>
      </c>
      <c r="M558" s="178">
        <f>SUM(L558*E558)/100</f>
        <v>824</v>
      </c>
      <c r="N558" s="111"/>
      <c r="O558" s="111"/>
      <c r="P558" s="102">
        <v>5</v>
      </c>
      <c r="Q558" s="102">
        <f>SUM(P558*E558)/100</f>
        <v>515</v>
      </c>
      <c r="R558" s="127">
        <f>SUM(I558+E558+M558+O558+G558+K558+Q558)*15%</f>
        <v>2193.9</v>
      </c>
      <c r="S558" s="215">
        <f>SUM(E558+I558+O558+G558+K558+M558+Q558+R558)</f>
        <v>16819.9</v>
      </c>
      <c r="T558" s="54"/>
    </row>
    <row r="559" spans="1:20" ht="22.5">
      <c r="A559" s="244">
        <v>2</v>
      </c>
      <c r="B559" s="28" t="s">
        <v>154</v>
      </c>
      <c r="C559" s="4" t="s">
        <v>84</v>
      </c>
      <c r="D559" s="5">
        <v>0.5</v>
      </c>
      <c r="E559" s="110">
        <v>3229</v>
      </c>
      <c r="F559" s="110"/>
      <c r="G559" s="110"/>
      <c r="H559" s="110"/>
      <c r="I559" s="110">
        <f t="shared" si="178"/>
        <v>0</v>
      </c>
      <c r="J559" s="110">
        <v>15</v>
      </c>
      <c r="K559" s="110">
        <f>SUM(J559*E559)/100</f>
        <v>484.35</v>
      </c>
      <c r="L559" s="178">
        <v>4</v>
      </c>
      <c r="M559" s="178">
        <f>SUM(L559*E559)/100</f>
        <v>129.16</v>
      </c>
      <c r="N559" s="111"/>
      <c r="O559" s="111"/>
      <c r="P559" s="102"/>
      <c r="Q559" s="102"/>
      <c r="R559" s="127">
        <f>SUM(I559+E559+M559+O559+G559+K559+Q559)*15%</f>
        <v>576.3765</v>
      </c>
      <c r="S559" s="215">
        <f>SUM(E559+I559+O559+G559+K559+M559+Q559+R559)</f>
        <v>4418.8865</v>
      </c>
      <c r="T559" s="34"/>
    </row>
    <row r="560" spans="1:20" ht="12.75">
      <c r="A560" s="244"/>
      <c r="B560" s="29" t="s">
        <v>13</v>
      </c>
      <c r="C560" s="93"/>
      <c r="D560" s="29">
        <f>SUM(D558:D559)</f>
        <v>1.5</v>
      </c>
      <c r="E560" s="109">
        <f>SUM(E558:E559)</f>
        <v>13529</v>
      </c>
      <c r="F560" s="109"/>
      <c r="G560" s="109">
        <f>SUM(G558:G559)</f>
        <v>0</v>
      </c>
      <c r="H560" s="109"/>
      <c r="I560" s="109">
        <f>SUM(I558:I559)</f>
        <v>0</v>
      </c>
      <c r="J560" s="109"/>
      <c r="K560" s="109">
        <f>SUM(K558:K559)</f>
        <v>3471.35</v>
      </c>
      <c r="L560" s="109"/>
      <c r="M560" s="109"/>
      <c r="N560" s="109"/>
      <c r="O560" s="109"/>
      <c r="P560" s="109"/>
      <c r="Q560" s="109">
        <f>SUM(Q558:Q559)</f>
        <v>515</v>
      </c>
      <c r="R560" s="108">
        <f>SUM(R558:R559)</f>
        <v>2770.2765</v>
      </c>
      <c r="S560" s="208">
        <f>SUM(S558:S559)</f>
        <v>21238.786500000002</v>
      </c>
      <c r="T560" s="34"/>
    </row>
    <row r="561" spans="1:20" ht="22.5">
      <c r="A561" s="244">
        <v>1</v>
      </c>
      <c r="B561" s="28" t="s">
        <v>155</v>
      </c>
      <c r="C561" s="4" t="s">
        <v>156</v>
      </c>
      <c r="D561" s="5">
        <v>1</v>
      </c>
      <c r="E561" s="110">
        <v>10300</v>
      </c>
      <c r="F561" s="110"/>
      <c r="G561" s="110">
        <f>SUM(F561*E561)</f>
        <v>0</v>
      </c>
      <c r="H561" s="110"/>
      <c r="I561" s="110">
        <f t="shared" si="178"/>
        <v>0</v>
      </c>
      <c r="J561" s="110">
        <v>29</v>
      </c>
      <c r="K561" s="110">
        <f>SUM(J561*E561)/100</f>
        <v>2987</v>
      </c>
      <c r="L561" s="178">
        <v>8</v>
      </c>
      <c r="M561" s="178">
        <f>SUM(L561*E561)/100</f>
        <v>824</v>
      </c>
      <c r="N561" s="111"/>
      <c r="O561" s="111"/>
      <c r="P561" s="102">
        <v>5</v>
      </c>
      <c r="Q561" s="102">
        <f>SUM(P561*E561)/100</f>
        <v>515</v>
      </c>
      <c r="R561" s="127">
        <f>SUM(I561+E561+M561+O561+G561+K561+Q561)*15%</f>
        <v>2193.9</v>
      </c>
      <c r="S561" s="215">
        <f>SUM(E561+I561+O561+G561+K561+M561+Q561+R561)</f>
        <v>16819.9</v>
      </c>
      <c r="T561" s="55"/>
    </row>
    <row r="562" spans="1:20" ht="22.5">
      <c r="A562" s="244">
        <v>2</v>
      </c>
      <c r="B562" s="28" t="s">
        <v>155</v>
      </c>
      <c r="C562" s="4" t="s">
        <v>84</v>
      </c>
      <c r="D562" s="5">
        <v>0.5</v>
      </c>
      <c r="E562" s="110">
        <v>3229</v>
      </c>
      <c r="F562" s="110"/>
      <c r="G562" s="110"/>
      <c r="H562" s="110"/>
      <c r="I562" s="110">
        <f t="shared" si="178"/>
        <v>0</v>
      </c>
      <c r="J562" s="110">
        <v>15</v>
      </c>
      <c r="K562" s="110">
        <f>SUM(J562*E562)/100</f>
        <v>484.35</v>
      </c>
      <c r="L562" s="178">
        <v>4</v>
      </c>
      <c r="M562" s="178">
        <f>SUM(L562*E562)/100</f>
        <v>129.16</v>
      </c>
      <c r="N562" s="111"/>
      <c r="O562" s="111"/>
      <c r="P562" s="102"/>
      <c r="Q562" s="102"/>
      <c r="R562" s="127">
        <f>SUM(I562+E562+M562+O562+G562+K562+Q562)*15%</f>
        <v>576.3765</v>
      </c>
      <c r="S562" s="215">
        <f>SUM(E562+I562+O562+G562+K562+M562+Q562+R562)</f>
        <v>4418.8865</v>
      </c>
      <c r="T562" s="34"/>
    </row>
    <row r="563" spans="1:20" ht="12.75">
      <c r="A563" s="244"/>
      <c r="B563" s="29" t="s">
        <v>13</v>
      </c>
      <c r="C563" s="93"/>
      <c r="D563" s="29">
        <f>SUM(D561:D562)</f>
        <v>1.5</v>
      </c>
      <c r="E563" s="109">
        <f>SUM(E561:E562)</f>
        <v>13529</v>
      </c>
      <c r="F563" s="109"/>
      <c r="G563" s="109">
        <f>SUM(G561:G562)</f>
        <v>0</v>
      </c>
      <c r="H563" s="109"/>
      <c r="I563" s="109">
        <f>SUM(I561:I562)</f>
        <v>0</v>
      </c>
      <c r="J563" s="109"/>
      <c r="K563" s="109">
        <f>SUM(K561:K562)</f>
        <v>3471.35</v>
      </c>
      <c r="L563" s="109"/>
      <c r="M563" s="109"/>
      <c r="N563" s="109"/>
      <c r="O563" s="109"/>
      <c r="P563" s="109"/>
      <c r="Q563" s="109">
        <f>SUM(Q561:Q562)</f>
        <v>515</v>
      </c>
      <c r="R563" s="108">
        <f>SUM(R561:R562)</f>
        <v>2770.2765</v>
      </c>
      <c r="S563" s="208">
        <f>SUM(S561:S562)</f>
        <v>21238.786500000002</v>
      </c>
      <c r="T563" s="34"/>
    </row>
    <row r="564" spans="1:20" ht="12.75">
      <c r="A564" s="245">
        <v>1</v>
      </c>
      <c r="B564" s="28" t="s">
        <v>157</v>
      </c>
      <c r="C564" s="94" t="s">
        <v>245</v>
      </c>
      <c r="D564" s="31">
        <v>1</v>
      </c>
      <c r="E564" s="122">
        <v>10300</v>
      </c>
      <c r="F564" s="122"/>
      <c r="G564" s="122">
        <f>SUM(F564*E564)</f>
        <v>0</v>
      </c>
      <c r="H564" s="122"/>
      <c r="I564" s="110">
        <f t="shared" si="178"/>
        <v>0</v>
      </c>
      <c r="J564" s="111">
        <v>29</v>
      </c>
      <c r="K564" s="110">
        <f>SUM(J564*E564)/100</f>
        <v>2987</v>
      </c>
      <c r="L564" s="178">
        <v>8</v>
      </c>
      <c r="M564" s="178">
        <f>SUM(L564*E564)/100</f>
        <v>824</v>
      </c>
      <c r="N564" s="111"/>
      <c r="O564" s="111"/>
      <c r="P564" s="111">
        <v>5</v>
      </c>
      <c r="Q564" s="102">
        <f>SUM(P564*E564)/100</f>
        <v>515</v>
      </c>
      <c r="R564" s="104">
        <f>SUM(I564+E564+M564+O564+G564+K564+Q564)*15%</f>
        <v>2193.9</v>
      </c>
      <c r="S564" s="226">
        <f>SUM(E564+I564+O564+G564+K564+M564+Q564+R564)</f>
        <v>16819.9</v>
      </c>
      <c r="T564" s="55"/>
    </row>
    <row r="565" spans="1:20" ht="22.5">
      <c r="A565" s="244">
        <v>2</v>
      </c>
      <c r="B565" s="28" t="s">
        <v>157</v>
      </c>
      <c r="C565" s="4" t="s">
        <v>84</v>
      </c>
      <c r="D565" s="6">
        <v>0.5</v>
      </c>
      <c r="E565" s="110">
        <v>3229</v>
      </c>
      <c r="F565" s="110"/>
      <c r="G565" s="110">
        <f>SUM(F565*E565)</f>
        <v>0</v>
      </c>
      <c r="H565" s="110"/>
      <c r="I565" s="110">
        <f t="shared" si="178"/>
        <v>0</v>
      </c>
      <c r="J565" s="110">
        <v>15</v>
      </c>
      <c r="K565" s="110">
        <f>SUM(J565*E565)/100</f>
        <v>484.35</v>
      </c>
      <c r="L565" s="178">
        <v>4</v>
      </c>
      <c r="M565" s="178">
        <f>SUM(L565*E565)/100</f>
        <v>129.16</v>
      </c>
      <c r="N565" s="111"/>
      <c r="O565" s="111"/>
      <c r="P565" s="102"/>
      <c r="Q565" s="102">
        <f>SUM(P565*E565)/100</f>
        <v>0</v>
      </c>
      <c r="R565" s="104">
        <f>SUM(I565+E565+M565+O565+G565+K565+Q565)*15%</f>
        <v>576.3765</v>
      </c>
      <c r="S565" s="226">
        <f>SUM(E565+I565+O565+G565+K565+M565+Q565+R565)</f>
        <v>4418.8865</v>
      </c>
      <c r="T565" s="34"/>
    </row>
    <row r="566" spans="1:20" ht="12.75">
      <c r="A566" s="244"/>
      <c r="B566" s="29" t="s">
        <v>13</v>
      </c>
      <c r="C566" s="95"/>
      <c r="D566" s="29">
        <f>SUM(D564:D565)</f>
        <v>1.5</v>
      </c>
      <c r="E566" s="109">
        <f>SUM(E564:E565)</f>
        <v>13529</v>
      </c>
      <c r="F566" s="109"/>
      <c r="G566" s="109">
        <f>SUM(G564:G565)</f>
        <v>0</v>
      </c>
      <c r="H566" s="109"/>
      <c r="I566" s="109">
        <f>SUM(I564:I565)</f>
        <v>0</v>
      </c>
      <c r="J566" s="109"/>
      <c r="K566" s="109">
        <f>SUM(K564:K565)</f>
        <v>3471.35</v>
      </c>
      <c r="L566" s="109"/>
      <c r="M566" s="109"/>
      <c r="N566" s="109"/>
      <c r="O566" s="109"/>
      <c r="P566" s="109"/>
      <c r="Q566" s="109">
        <f>SUM(Q564:Q565)</f>
        <v>515</v>
      </c>
      <c r="R566" s="109">
        <f>SUM(R564:R565)</f>
        <v>2770.2765</v>
      </c>
      <c r="S566" s="246">
        <f>SUM(S564:S565)</f>
        <v>21238.786500000002</v>
      </c>
      <c r="T566" s="34"/>
    </row>
    <row r="567" spans="1:20" ht="22.5">
      <c r="A567" s="245">
        <v>1</v>
      </c>
      <c r="B567" s="76" t="s">
        <v>158</v>
      </c>
      <c r="C567" s="4" t="s">
        <v>85</v>
      </c>
      <c r="D567" s="31">
        <v>0.5</v>
      </c>
      <c r="E567" s="123">
        <v>3229</v>
      </c>
      <c r="F567" s="109"/>
      <c r="G567" s="109"/>
      <c r="H567" s="109"/>
      <c r="I567" s="110">
        <f t="shared" si="178"/>
        <v>0</v>
      </c>
      <c r="J567" s="109"/>
      <c r="K567" s="109"/>
      <c r="L567" s="178">
        <v>4</v>
      </c>
      <c r="M567" s="178">
        <f>SUM(L567*E567)/100</f>
        <v>129.16</v>
      </c>
      <c r="N567" s="109"/>
      <c r="O567" s="109"/>
      <c r="P567" s="109"/>
      <c r="Q567" s="109"/>
      <c r="R567" s="104">
        <f>SUM(I567+E567+M567+O567+G567+K567+Q567)*15%</f>
        <v>503.72399999999993</v>
      </c>
      <c r="S567" s="226">
        <f>SUM(E567+I567+O567+G567+K567+M567+Q567+R567)</f>
        <v>3861.884</v>
      </c>
      <c r="T567" s="55"/>
    </row>
    <row r="568" spans="1:20" ht="12.75">
      <c r="A568" s="244">
        <v>2</v>
      </c>
      <c r="B568" s="76" t="s">
        <v>158</v>
      </c>
      <c r="C568" s="2" t="s">
        <v>147</v>
      </c>
      <c r="D568" s="5">
        <v>1</v>
      </c>
      <c r="E568" s="110">
        <v>10300</v>
      </c>
      <c r="F568" s="110"/>
      <c r="G568" s="110">
        <f>SUM(F568*E568)</f>
        <v>0</v>
      </c>
      <c r="H568" s="110"/>
      <c r="I568" s="110">
        <f t="shared" si="178"/>
        <v>0</v>
      </c>
      <c r="J568" s="110"/>
      <c r="K568" s="110">
        <f>SUM(J568*E568)/100</f>
        <v>0</v>
      </c>
      <c r="L568" s="178">
        <v>8</v>
      </c>
      <c r="M568" s="178">
        <f>SUM(L568*E568)/100</f>
        <v>824</v>
      </c>
      <c r="N568" s="111"/>
      <c r="O568" s="111"/>
      <c r="P568" s="102">
        <v>5</v>
      </c>
      <c r="Q568" s="102">
        <f>SUM(P568*E568)/100</f>
        <v>515</v>
      </c>
      <c r="R568" s="104">
        <f>SUM(I568+E568+M568+O568+G568+K568+Q568)*15%</f>
        <v>1745.85</v>
      </c>
      <c r="S568" s="226">
        <f>SUM(E568+I568+O568+G568+K568+M568+Q568+R568)</f>
        <v>13384.85</v>
      </c>
      <c r="T568" s="36"/>
    </row>
    <row r="569" spans="1:20" ht="12.75">
      <c r="A569" s="244"/>
      <c r="B569" s="29" t="s">
        <v>13</v>
      </c>
      <c r="C569" s="93"/>
      <c r="D569" s="29">
        <f>SUM(D567:D568)</f>
        <v>1.5</v>
      </c>
      <c r="E569" s="109">
        <f>SUM(E567:E568)</f>
        <v>13529</v>
      </c>
      <c r="F569" s="109"/>
      <c r="G569" s="109">
        <f>SUM(G568:G568)</f>
        <v>0</v>
      </c>
      <c r="H569" s="109"/>
      <c r="I569" s="109">
        <f>SUM(I568:I568)</f>
        <v>0</v>
      </c>
      <c r="J569" s="109"/>
      <c r="K569" s="109">
        <f>SUM(K567:K568)</f>
        <v>0</v>
      </c>
      <c r="L569" s="109"/>
      <c r="M569" s="109"/>
      <c r="N569" s="109"/>
      <c r="O569" s="109"/>
      <c r="P569" s="109"/>
      <c r="Q569" s="109">
        <f>SUM(Q567:Q568)</f>
        <v>515</v>
      </c>
      <c r="R569" s="109">
        <f>SUM(R567:R568)</f>
        <v>2249.5739999999996</v>
      </c>
      <c r="S569" s="247">
        <f>SUM(S567:S568)</f>
        <v>17246.734</v>
      </c>
      <c r="T569" s="34"/>
    </row>
    <row r="570" spans="1:20" ht="12.75">
      <c r="A570" s="244">
        <v>1</v>
      </c>
      <c r="B570" s="28" t="s">
        <v>159</v>
      </c>
      <c r="C570" s="2" t="s">
        <v>147</v>
      </c>
      <c r="D570" s="275" t="s">
        <v>312</v>
      </c>
      <c r="E570" s="276"/>
      <c r="F570" s="276"/>
      <c r="G570" s="276"/>
      <c r="H570" s="276"/>
      <c r="I570" s="276"/>
      <c r="J570" s="276"/>
      <c r="K570" s="276"/>
      <c r="L570" s="277"/>
      <c r="M570" s="178">
        <f>SUM(L570*E570)/100</f>
        <v>0</v>
      </c>
      <c r="N570" s="111"/>
      <c r="O570" s="111"/>
      <c r="P570" s="102"/>
      <c r="Q570" s="102">
        <f>SUM(P570*E570)/100</f>
        <v>0</v>
      </c>
      <c r="R570" s="104"/>
      <c r="S570" s="226"/>
      <c r="T570" s="55"/>
    </row>
    <row r="571" spans="1:20" ht="22.5">
      <c r="A571" s="244">
        <v>2</v>
      </c>
      <c r="B571" s="28" t="s">
        <v>159</v>
      </c>
      <c r="C571" s="4" t="s">
        <v>84</v>
      </c>
      <c r="D571" s="5">
        <v>0.5</v>
      </c>
      <c r="E571" s="110">
        <v>3229</v>
      </c>
      <c r="F571" s="110"/>
      <c r="G571" s="110"/>
      <c r="H571" s="110"/>
      <c r="I571" s="110">
        <f t="shared" si="178"/>
        <v>0</v>
      </c>
      <c r="J571" s="110"/>
      <c r="K571" s="110">
        <f>SUM(J571*E571)/100</f>
        <v>0</v>
      </c>
      <c r="L571" s="178">
        <v>4</v>
      </c>
      <c r="M571" s="178">
        <f>SUM(L571*E571)/100</f>
        <v>129.16</v>
      </c>
      <c r="N571" s="111"/>
      <c r="O571" s="111"/>
      <c r="P571" s="102"/>
      <c r="Q571" s="102"/>
      <c r="R571" s="104">
        <f>SUM(I571+E571+M571+O571+G571+K571+Q571)*15%</f>
        <v>503.72399999999993</v>
      </c>
      <c r="S571" s="226">
        <f>SUM(E571+I571+O571+G571+K571+M571+Q571+R571)</f>
        <v>3861.884</v>
      </c>
      <c r="T571" s="56"/>
    </row>
    <row r="572" spans="1:20" ht="12.75">
      <c r="A572" s="241"/>
      <c r="B572" s="29" t="s">
        <v>13</v>
      </c>
      <c r="C572" s="93"/>
      <c r="D572" s="29">
        <f>SUM(D570:D571)</f>
        <v>0.5</v>
      </c>
      <c r="E572" s="109">
        <f>SUM(E570:E571)</f>
        <v>3229</v>
      </c>
      <c r="F572" s="109"/>
      <c r="G572" s="109">
        <f>SUM(G570:G571)</f>
        <v>0</v>
      </c>
      <c r="H572" s="109"/>
      <c r="I572" s="109">
        <f>SUM(I570:I571)</f>
        <v>0</v>
      </c>
      <c r="J572" s="109"/>
      <c r="K572" s="109">
        <f>SUM(K570:K571)</f>
        <v>0</v>
      </c>
      <c r="L572" s="109"/>
      <c r="M572" s="109"/>
      <c r="N572" s="109"/>
      <c r="O572" s="109"/>
      <c r="P572" s="109"/>
      <c r="Q572" s="109">
        <f>SUM(Q570:Q571)</f>
        <v>0</v>
      </c>
      <c r="R572" s="109">
        <f>SUM(R570:R571)</f>
        <v>503.72399999999993</v>
      </c>
      <c r="S572" s="247">
        <f>SUM(S570:S571)</f>
        <v>3861.884</v>
      </c>
      <c r="T572" s="34"/>
    </row>
    <row r="573" spans="1:20" ht="12.75">
      <c r="A573" s="244">
        <v>1</v>
      </c>
      <c r="B573" s="183" t="s">
        <v>160</v>
      </c>
      <c r="C573" s="152" t="s">
        <v>152</v>
      </c>
      <c r="D573" s="5">
        <v>1</v>
      </c>
      <c r="E573" s="110">
        <v>10300</v>
      </c>
      <c r="F573" s="110"/>
      <c r="G573" s="110">
        <f>SUM(F573*E573)</f>
        <v>0</v>
      </c>
      <c r="H573" s="110">
        <v>20</v>
      </c>
      <c r="I573" s="110">
        <f t="shared" si="178"/>
        <v>2060</v>
      </c>
      <c r="J573" s="110">
        <v>29</v>
      </c>
      <c r="K573" s="110">
        <f>SUM(J573*E573)/100</f>
        <v>2987</v>
      </c>
      <c r="L573" s="178">
        <v>8</v>
      </c>
      <c r="M573" s="178">
        <f>SUM(L573*E573)/100</f>
        <v>824</v>
      </c>
      <c r="N573" s="111"/>
      <c r="O573" s="111"/>
      <c r="P573" s="102">
        <v>5</v>
      </c>
      <c r="Q573" s="102">
        <f>SUM(P573*E573)/100</f>
        <v>515</v>
      </c>
      <c r="R573" s="104">
        <f>SUM(I573+E573+M573+O573+G573+K573+Q573)*15%</f>
        <v>2502.9</v>
      </c>
      <c r="S573" s="226">
        <f>SUM(E573+I573+O573+G573+K573+M573+Q573+R573)</f>
        <v>19188.9</v>
      </c>
      <c r="T573" s="55"/>
    </row>
    <row r="574" spans="1:20" ht="22.5">
      <c r="A574" s="244">
        <v>2</v>
      </c>
      <c r="B574" s="28" t="s">
        <v>160</v>
      </c>
      <c r="C574" s="4" t="s">
        <v>84</v>
      </c>
      <c r="D574" s="5">
        <v>0.5</v>
      </c>
      <c r="E574" s="110">
        <v>3229</v>
      </c>
      <c r="F574" s="110"/>
      <c r="G574" s="110"/>
      <c r="H574" s="110"/>
      <c r="I574" s="110">
        <f t="shared" si="178"/>
        <v>0</v>
      </c>
      <c r="J574" s="110">
        <v>15</v>
      </c>
      <c r="K574" s="110">
        <f>SUM(J574*E574)/100</f>
        <v>484.35</v>
      </c>
      <c r="L574" s="178">
        <v>4</v>
      </c>
      <c r="M574" s="178">
        <f>SUM(L574*E574)/100</f>
        <v>129.16</v>
      </c>
      <c r="N574" s="111"/>
      <c r="O574" s="111"/>
      <c r="P574" s="102"/>
      <c r="Q574" s="102"/>
      <c r="R574" s="104">
        <f>SUM(I574+E574+M574+O574+G574+K574+Q574)*15%</f>
        <v>576.3765</v>
      </c>
      <c r="S574" s="226">
        <f>SUM(E574+I574+O574+G574+K574+M574+Q574+R574)</f>
        <v>4418.8865</v>
      </c>
      <c r="T574" s="34"/>
    </row>
    <row r="575" spans="1:20" ht="12.75">
      <c r="A575" s="244">
        <v>3</v>
      </c>
      <c r="B575" s="28" t="s">
        <v>160</v>
      </c>
      <c r="C575" s="2" t="s">
        <v>83</v>
      </c>
      <c r="D575" s="5">
        <v>0.5</v>
      </c>
      <c r="E575" s="110">
        <v>3229</v>
      </c>
      <c r="F575" s="110"/>
      <c r="G575" s="110"/>
      <c r="H575" s="110"/>
      <c r="I575" s="110">
        <f t="shared" si="178"/>
        <v>0</v>
      </c>
      <c r="J575" s="110"/>
      <c r="K575" s="110"/>
      <c r="L575" s="110"/>
      <c r="M575" s="110"/>
      <c r="N575" s="111"/>
      <c r="O575" s="111"/>
      <c r="P575" s="102"/>
      <c r="Q575" s="102"/>
      <c r="R575" s="104">
        <f>SUM(I575+E575+M575+O575+G575+K575+Q575)*15%</f>
        <v>484.34999999999997</v>
      </c>
      <c r="S575" s="226">
        <f>SUM(E575+I575+O575+G575+K575+M575+Q575+R575)</f>
        <v>3713.35</v>
      </c>
      <c r="T575" s="34"/>
    </row>
    <row r="576" spans="1:20" ht="12.75">
      <c r="A576" s="241"/>
      <c r="B576" s="29" t="s">
        <v>13</v>
      </c>
      <c r="C576" s="93"/>
      <c r="D576" s="29">
        <f>SUM(D573:D575)</f>
        <v>2</v>
      </c>
      <c r="E576" s="109">
        <f>SUM(E573:E575)</f>
        <v>16758</v>
      </c>
      <c r="F576" s="109"/>
      <c r="G576" s="109">
        <f>SUM(G573:G575)</f>
        <v>0</v>
      </c>
      <c r="H576" s="109"/>
      <c r="I576" s="109">
        <f>SUM(I573:I575)</f>
        <v>2060</v>
      </c>
      <c r="J576" s="109"/>
      <c r="K576" s="109">
        <f>SUM(K573:K575)</f>
        <v>3471.35</v>
      </c>
      <c r="L576" s="109"/>
      <c r="M576" s="109"/>
      <c r="N576" s="109"/>
      <c r="O576" s="109"/>
      <c r="P576" s="109"/>
      <c r="Q576" s="109">
        <f>SUM(Q573:Q575)</f>
        <v>515</v>
      </c>
      <c r="R576" s="109">
        <f>SUM(R573:R575)</f>
        <v>3563.6265</v>
      </c>
      <c r="S576" s="247">
        <f>SUM(S573:S575)</f>
        <v>27321.1365</v>
      </c>
      <c r="T576" s="55"/>
    </row>
    <row r="577" spans="1:20" ht="12.75">
      <c r="A577" s="244">
        <v>1</v>
      </c>
      <c r="B577" s="28" t="s">
        <v>161</v>
      </c>
      <c r="C577" s="2" t="s">
        <v>152</v>
      </c>
      <c r="D577" s="5">
        <v>1</v>
      </c>
      <c r="E577" s="110">
        <v>10300</v>
      </c>
      <c r="F577" s="110"/>
      <c r="G577" s="110">
        <f>SUM(F577*E577)</f>
        <v>0</v>
      </c>
      <c r="H577" s="110"/>
      <c r="I577" s="110">
        <f t="shared" si="178"/>
        <v>0</v>
      </c>
      <c r="J577" s="110">
        <v>29</v>
      </c>
      <c r="K577" s="110">
        <f>SUM(J577*E577)/100</f>
        <v>2987</v>
      </c>
      <c r="L577" s="178">
        <v>8</v>
      </c>
      <c r="M577" s="178">
        <f>SUM(L577*E577)/100</f>
        <v>824</v>
      </c>
      <c r="N577" s="111"/>
      <c r="O577" s="111"/>
      <c r="P577" s="102">
        <v>5</v>
      </c>
      <c r="Q577" s="102">
        <f>SUM(P577*E577)/100</f>
        <v>515</v>
      </c>
      <c r="R577" s="104">
        <f>SUM(I577+E577+M577+O577+G577+K577+Q577)*15%</f>
        <v>2193.9</v>
      </c>
      <c r="S577" s="226">
        <f>SUM(E577+I577+O577+G577+K577+M577+Q577+R577)</f>
        <v>16819.9</v>
      </c>
      <c r="T577" s="34"/>
    </row>
    <row r="578" spans="1:20" ht="22.5">
      <c r="A578" s="244">
        <v>2</v>
      </c>
      <c r="B578" s="28" t="s">
        <v>161</v>
      </c>
      <c r="C578" s="4" t="s">
        <v>84</v>
      </c>
      <c r="D578" s="5">
        <v>0.5</v>
      </c>
      <c r="E578" s="110">
        <v>3229</v>
      </c>
      <c r="F578" s="110"/>
      <c r="G578" s="110"/>
      <c r="H578" s="110"/>
      <c r="I578" s="110">
        <f t="shared" si="178"/>
        <v>0</v>
      </c>
      <c r="J578" s="110">
        <v>15</v>
      </c>
      <c r="K578" s="110">
        <f>SUM(J578*E578)/100</f>
        <v>484.35</v>
      </c>
      <c r="L578" s="178">
        <v>4</v>
      </c>
      <c r="M578" s="178">
        <f>SUM(L578*E578)/100</f>
        <v>129.16</v>
      </c>
      <c r="N578" s="110"/>
      <c r="O578" s="110"/>
      <c r="P578" s="102"/>
      <c r="Q578" s="102">
        <f>SUM(P578*E578)/100</f>
        <v>0</v>
      </c>
      <c r="R578" s="104">
        <f>SUM(I578+E578+M578+O578+G578+K578+Q578)*15%</f>
        <v>576.3765</v>
      </c>
      <c r="S578" s="226">
        <f>SUM(E578+I578+O578+G578+K578+M578+Q578+R578)</f>
        <v>4418.8865</v>
      </c>
      <c r="T578" s="34"/>
    </row>
    <row r="579" spans="1:20" ht="12.75">
      <c r="A579" s="244">
        <v>3</v>
      </c>
      <c r="B579" s="28" t="s">
        <v>161</v>
      </c>
      <c r="C579" s="96" t="s">
        <v>74</v>
      </c>
      <c r="D579" s="31">
        <v>1</v>
      </c>
      <c r="E579" s="123">
        <v>9600</v>
      </c>
      <c r="F579" s="123"/>
      <c r="G579" s="124">
        <f>SUM(F579*E579)</f>
        <v>0</v>
      </c>
      <c r="H579" s="124"/>
      <c r="I579" s="110">
        <f t="shared" si="178"/>
        <v>0</v>
      </c>
      <c r="J579" s="123"/>
      <c r="K579" s="110">
        <f>SUM(J579*E579)/100</f>
        <v>0</v>
      </c>
      <c r="L579" s="178">
        <v>8</v>
      </c>
      <c r="M579" s="178">
        <f>SUM(L579*E579)/100</f>
        <v>768</v>
      </c>
      <c r="N579" s="123"/>
      <c r="O579" s="123"/>
      <c r="P579" s="102">
        <v>5</v>
      </c>
      <c r="Q579" s="102">
        <f>SUM(P579*E579)/100</f>
        <v>480</v>
      </c>
      <c r="R579" s="104">
        <f>SUM(I579+E579+M579+O579+G579+K579+Q579)*15%</f>
        <v>1627.2</v>
      </c>
      <c r="S579" s="226">
        <f>SUM(E579+I579+O579+G579+K579+M579+Q579+R579)</f>
        <v>12475.2</v>
      </c>
      <c r="T579" s="34"/>
    </row>
    <row r="580" spans="1:20" ht="12.75">
      <c r="A580" s="248"/>
      <c r="B580" s="29" t="s">
        <v>13</v>
      </c>
      <c r="C580" s="93"/>
      <c r="D580" s="29">
        <f>SUM(D577:D579)</f>
        <v>2.5</v>
      </c>
      <c r="E580" s="109">
        <f>SUM(E577:E579)</f>
        <v>23129</v>
      </c>
      <c r="F580" s="109"/>
      <c r="G580" s="109">
        <f>SUM(G577:G579)</f>
        <v>0</v>
      </c>
      <c r="H580" s="109"/>
      <c r="I580" s="109">
        <f>SUM(I577:I579)</f>
        <v>0</v>
      </c>
      <c r="J580" s="109"/>
      <c r="K580" s="109">
        <f>SUM(K577:K579)</f>
        <v>3471.35</v>
      </c>
      <c r="L580" s="109"/>
      <c r="M580" s="109"/>
      <c r="N580" s="109"/>
      <c r="O580" s="109"/>
      <c r="P580" s="109"/>
      <c r="Q580" s="109">
        <f>SUM(Q577:Q579)</f>
        <v>995</v>
      </c>
      <c r="R580" s="109">
        <f>SUM(R577:R579)</f>
        <v>4397.4765</v>
      </c>
      <c r="S580" s="247">
        <f>SUM(S577:S579)</f>
        <v>33713.9865</v>
      </c>
      <c r="T580" s="55"/>
    </row>
    <row r="581" spans="1:20" ht="12.75">
      <c r="A581" s="249">
        <v>1</v>
      </c>
      <c r="B581" s="76" t="s">
        <v>162</v>
      </c>
      <c r="C581" s="2" t="s">
        <v>152</v>
      </c>
      <c r="D581" s="5">
        <v>1</v>
      </c>
      <c r="E581" s="110">
        <v>10300</v>
      </c>
      <c r="F581" s="110"/>
      <c r="G581" s="110">
        <f>SUM(F581*E581)</f>
        <v>0</v>
      </c>
      <c r="H581" s="110">
        <v>20</v>
      </c>
      <c r="I581" s="110">
        <f t="shared" si="178"/>
        <v>2060</v>
      </c>
      <c r="J581" s="110">
        <v>29</v>
      </c>
      <c r="K581" s="110">
        <f>SUM(J581*E581)/100</f>
        <v>2987</v>
      </c>
      <c r="L581" s="178">
        <v>8</v>
      </c>
      <c r="M581" s="178">
        <f>SUM(L581*E581)/100</f>
        <v>824</v>
      </c>
      <c r="N581" s="111"/>
      <c r="O581" s="111"/>
      <c r="P581" s="102">
        <v>5</v>
      </c>
      <c r="Q581" s="102">
        <f>SUM(P581*E581)/100</f>
        <v>515</v>
      </c>
      <c r="R581" s="104">
        <f>SUM(I581+E581+M581+O581+G581+K581+Q581)*15%</f>
        <v>2502.9</v>
      </c>
      <c r="S581" s="226">
        <f>SUM(E581+I581+O581+G581+K581+M581+Q581+R581)</f>
        <v>19188.9</v>
      </c>
      <c r="T581" s="34"/>
    </row>
    <row r="582" spans="1:20" ht="22.5">
      <c r="A582" s="244">
        <v>2</v>
      </c>
      <c r="B582" s="76" t="s">
        <v>162</v>
      </c>
      <c r="C582" s="4" t="s">
        <v>84</v>
      </c>
      <c r="D582" s="5">
        <v>0.5</v>
      </c>
      <c r="E582" s="110">
        <v>3229</v>
      </c>
      <c r="F582" s="110"/>
      <c r="G582" s="110"/>
      <c r="H582" s="110"/>
      <c r="I582" s="110">
        <f t="shared" si="178"/>
        <v>0</v>
      </c>
      <c r="J582" s="110">
        <v>15</v>
      </c>
      <c r="K582" s="110">
        <f>SUM(J582*E582)/100</f>
        <v>484.35</v>
      </c>
      <c r="L582" s="178">
        <v>4</v>
      </c>
      <c r="M582" s="178">
        <f>SUM(L582*E582)/100</f>
        <v>129.16</v>
      </c>
      <c r="N582" s="111"/>
      <c r="O582" s="111"/>
      <c r="P582" s="102"/>
      <c r="Q582" s="102"/>
      <c r="R582" s="104">
        <f>SUM(I582+E582+M582+O582+G582+K582+Q582)*15%</f>
        <v>576.3765</v>
      </c>
      <c r="S582" s="226">
        <f>SUM(E582+I582+O582+G582+K582+M582+Q582+R582)</f>
        <v>4418.8865</v>
      </c>
      <c r="T582" s="34"/>
    </row>
    <row r="583" spans="1:20" ht="12.75">
      <c r="A583" s="244"/>
      <c r="B583" s="29" t="s">
        <v>13</v>
      </c>
      <c r="C583" s="93"/>
      <c r="D583" s="29">
        <f>SUM(D581:D582)</f>
        <v>1.5</v>
      </c>
      <c r="E583" s="109">
        <f>SUM(E581:E582)</f>
        <v>13529</v>
      </c>
      <c r="F583" s="109"/>
      <c r="G583" s="109">
        <f>SUM(G581:G582)</f>
        <v>0</v>
      </c>
      <c r="H583" s="109"/>
      <c r="I583" s="109">
        <f>SUM(I581:I582)</f>
        <v>2060</v>
      </c>
      <c r="J583" s="109"/>
      <c r="K583" s="109">
        <f>SUM(K581:K582)</f>
        <v>3471.35</v>
      </c>
      <c r="L583" s="109"/>
      <c r="M583" s="109"/>
      <c r="N583" s="109"/>
      <c r="O583" s="109"/>
      <c r="P583" s="109"/>
      <c r="Q583" s="109">
        <f>SUM(Q581:Q582)</f>
        <v>515</v>
      </c>
      <c r="R583" s="109">
        <f>SUM(R581:R582)</f>
        <v>3079.2765</v>
      </c>
      <c r="S583" s="247">
        <f>SUM(S581:S582)</f>
        <v>23607.786500000002</v>
      </c>
      <c r="T583" s="200"/>
    </row>
    <row r="584" spans="1:20" ht="12.75">
      <c r="A584" s="207">
        <v>1</v>
      </c>
      <c r="B584" s="28" t="s">
        <v>163</v>
      </c>
      <c r="C584" s="2" t="s">
        <v>152</v>
      </c>
      <c r="D584" s="5">
        <v>1</v>
      </c>
      <c r="E584" s="110">
        <v>10300</v>
      </c>
      <c r="F584" s="110"/>
      <c r="G584" s="110">
        <f>SUM(F584*E584)</f>
        <v>0</v>
      </c>
      <c r="H584" s="110">
        <v>30</v>
      </c>
      <c r="I584" s="110">
        <f t="shared" si="178"/>
        <v>3090</v>
      </c>
      <c r="J584" s="110">
        <v>29</v>
      </c>
      <c r="K584" s="110">
        <f>SUM(J584*E584)/100</f>
        <v>2987</v>
      </c>
      <c r="L584" s="178">
        <v>8</v>
      </c>
      <c r="M584" s="178">
        <f>SUM(L584*E584)/100</f>
        <v>824</v>
      </c>
      <c r="N584" s="111"/>
      <c r="O584" s="111"/>
      <c r="P584" s="102">
        <v>5</v>
      </c>
      <c r="Q584" s="102">
        <f>SUM(P584*E584)/100</f>
        <v>515</v>
      </c>
      <c r="R584" s="104">
        <f>SUM(I584+E584+M584+O584+G584+K584+Q584)*15%</f>
        <v>2657.4</v>
      </c>
      <c r="S584" s="226">
        <f>SUM(E584+I584+O584+G584+K584+M584+Q584+R584)</f>
        <v>20373.4</v>
      </c>
      <c r="T584" s="55"/>
    </row>
    <row r="585" spans="1:20" ht="12.75">
      <c r="A585" s="224"/>
      <c r="B585" s="29" t="s">
        <v>13</v>
      </c>
      <c r="C585" s="93"/>
      <c r="D585" s="29">
        <f>SUM(D584:D584)</f>
        <v>1</v>
      </c>
      <c r="E585" s="109">
        <f>SUM(E584:E584)</f>
        <v>10300</v>
      </c>
      <c r="F585" s="109"/>
      <c r="G585" s="109">
        <f>SUM(G584:G584)</f>
        <v>0</v>
      </c>
      <c r="H585" s="109"/>
      <c r="I585" s="109">
        <f>SUM(I584:I584)</f>
        <v>3090</v>
      </c>
      <c r="J585" s="109"/>
      <c r="K585" s="109">
        <f>SUM(K584:K584)</f>
        <v>2987</v>
      </c>
      <c r="L585" s="109"/>
      <c r="M585" s="109"/>
      <c r="N585" s="109"/>
      <c r="O585" s="109"/>
      <c r="P585" s="109"/>
      <c r="Q585" s="109">
        <f>SUM(Q584:Q584)</f>
        <v>515</v>
      </c>
      <c r="R585" s="109">
        <f>SUM(R584:R584)</f>
        <v>2657.4</v>
      </c>
      <c r="S585" s="247">
        <f>SUM(S584:S584)</f>
        <v>20373.4</v>
      </c>
      <c r="T585" s="34"/>
    </row>
    <row r="586" spans="1:20" ht="12.75">
      <c r="A586" s="207">
        <v>1</v>
      </c>
      <c r="B586" s="28" t="s">
        <v>164</v>
      </c>
      <c r="C586" s="2" t="s">
        <v>152</v>
      </c>
      <c r="D586" s="5">
        <v>1</v>
      </c>
      <c r="E586" s="110">
        <v>10300</v>
      </c>
      <c r="F586" s="110"/>
      <c r="G586" s="110">
        <f>SUM(F586*E586)</f>
        <v>0</v>
      </c>
      <c r="H586" s="110"/>
      <c r="I586" s="110">
        <f t="shared" si="178"/>
        <v>0</v>
      </c>
      <c r="J586" s="110">
        <v>29</v>
      </c>
      <c r="K586" s="110">
        <f>SUM(J586*E586)/100</f>
        <v>2987</v>
      </c>
      <c r="L586" s="178">
        <v>8</v>
      </c>
      <c r="M586" s="178">
        <f>SUM(L586*E586)/100</f>
        <v>824</v>
      </c>
      <c r="N586" s="111"/>
      <c r="O586" s="111"/>
      <c r="P586" s="102">
        <v>5</v>
      </c>
      <c r="Q586" s="102">
        <f>SUM(P586*E586)/100</f>
        <v>515</v>
      </c>
      <c r="R586" s="104">
        <f>SUM(I586+E586+M586+O586+G586+K586+Q586)*15%</f>
        <v>2193.9</v>
      </c>
      <c r="S586" s="226">
        <f>SUM(E586+I586+O586+G586+K586+M586+Q586+R586)</f>
        <v>16819.9</v>
      </c>
      <c r="T586" s="34"/>
    </row>
    <row r="587" spans="1:20" ht="22.5">
      <c r="A587" s="224">
        <v>2</v>
      </c>
      <c r="B587" s="28" t="s">
        <v>164</v>
      </c>
      <c r="C587" s="4" t="s">
        <v>84</v>
      </c>
      <c r="D587" s="5">
        <v>0.5</v>
      </c>
      <c r="E587" s="110">
        <v>3229</v>
      </c>
      <c r="F587" s="110"/>
      <c r="G587" s="110"/>
      <c r="H587" s="110"/>
      <c r="I587" s="110">
        <f t="shared" si="178"/>
        <v>0</v>
      </c>
      <c r="J587" s="110">
        <v>15</v>
      </c>
      <c r="K587" s="110">
        <f>SUM(J587*E587)/100</f>
        <v>484.35</v>
      </c>
      <c r="L587" s="178">
        <v>4</v>
      </c>
      <c r="M587" s="178">
        <f>SUM(L587*E587)/100</f>
        <v>129.16</v>
      </c>
      <c r="N587" s="111"/>
      <c r="O587" s="111"/>
      <c r="P587" s="102"/>
      <c r="Q587" s="102"/>
      <c r="R587" s="104">
        <f>SUM(I587+E587+M587+O587+G587+K587+Q587)*15%</f>
        <v>576.3765</v>
      </c>
      <c r="S587" s="226">
        <f>SUM(E587+I587+O587+G587+K587+M587+Q587+R587)</f>
        <v>4418.8865</v>
      </c>
      <c r="T587" s="55"/>
    </row>
    <row r="588" spans="1:20" ht="12.75">
      <c r="A588" s="224"/>
      <c r="B588" s="29" t="s">
        <v>13</v>
      </c>
      <c r="C588" s="93"/>
      <c r="D588" s="29">
        <f>SUM(D586:D587)</f>
        <v>1.5</v>
      </c>
      <c r="E588" s="109">
        <f>SUM(E586:E587)</f>
        <v>13529</v>
      </c>
      <c r="F588" s="109"/>
      <c r="G588" s="109">
        <f>SUM(G586:G587)</f>
        <v>0</v>
      </c>
      <c r="H588" s="109"/>
      <c r="I588" s="109">
        <f>SUM(I586:I587)</f>
        <v>0</v>
      </c>
      <c r="J588" s="109"/>
      <c r="K588" s="109">
        <f>SUM(K586:K587)</f>
        <v>3471.35</v>
      </c>
      <c r="L588" s="109"/>
      <c r="M588" s="109"/>
      <c r="N588" s="109"/>
      <c r="O588" s="109"/>
      <c r="P588" s="109"/>
      <c r="Q588" s="109">
        <f>SUM(Q586:Q587)</f>
        <v>515</v>
      </c>
      <c r="R588" s="109">
        <f>SUM(R586:R587)</f>
        <v>2770.2765</v>
      </c>
      <c r="S588" s="247">
        <f>SUM(S586:S587)</f>
        <v>21238.786500000002</v>
      </c>
      <c r="T588" s="34"/>
    </row>
    <row r="589" spans="1:20" ht="12.75">
      <c r="A589" s="207">
        <v>1</v>
      </c>
      <c r="B589" s="28" t="s">
        <v>165</v>
      </c>
      <c r="C589" s="2" t="s">
        <v>147</v>
      </c>
      <c r="D589" s="5">
        <v>1</v>
      </c>
      <c r="E589" s="110">
        <v>10300</v>
      </c>
      <c r="F589" s="110"/>
      <c r="G589" s="110">
        <f>SUM(F589*E589)</f>
        <v>0</v>
      </c>
      <c r="H589" s="110"/>
      <c r="I589" s="110">
        <f t="shared" si="178"/>
        <v>0</v>
      </c>
      <c r="J589" s="110">
        <v>29</v>
      </c>
      <c r="K589" s="110">
        <f>SUM(J589*E589)/100</f>
        <v>2987</v>
      </c>
      <c r="L589" s="178">
        <v>8</v>
      </c>
      <c r="M589" s="178">
        <f>SUM(L589*E589)/100</f>
        <v>824</v>
      </c>
      <c r="N589" s="111"/>
      <c r="O589" s="111"/>
      <c r="P589" s="102">
        <v>5</v>
      </c>
      <c r="Q589" s="102">
        <f>SUM(P589*E589)/100</f>
        <v>515</v>
      </c>
      <c r="R589" s="104">
        <f>SUM(I589+E589+M589+O589+G589+K589+Q589)*15%</f>
        <v>2193.9</v>
      </c>
      <c r="S589" s="226">
        <f>SUM(E589+I589+O589+G589+K589+M589+Q589+R589)</f>
        <v>16819.9</v>
      </c>
      <c r="T589" s="55"/>
    </row>
    <row r="590" spans="1:20" ht="12.75">
      <c r="A590" s="224"/>
      <c r="B590" s="29" t="s">
        <v>13</v>
      </c>
      <c r="C590" s="93"/>
      <c r="D590" s="29">
        <f>SUM(D589:D589)</f>
        <v>1</v>
      </c>
      <c r="E590" s="109">
        <f>SUM(E589:E589)</f>
        <v>10300</v>
      </c>
      <c r="F590" s="109"/>
      <c r="G590" s="109">
        <f>SUM(G589:G589)</f>
        <v>0</v>
      </c>
      <c r="H590" s="109"/>
      <c r="I590" s="109">
        <f>SUM(I589:I589)</f>
        <v>0</v>
      </c>
      <c r="J590" s="109"/>
      <c r="K590" s="109">
        <f>SUM(K589:K589)</f>
        <v>2987</v>
      </c>
      <c r="L590" s="109"/>
      <c r="M590" s="109"/>
      <c r="N590" s="109"/>
      <c r="O590" s="109"/>
      <c r="P590" s="109"/>
      <c r="Q590" s="109">
        <f>SUM(Q589:Q589)</f>
        <v>515</v>
      </c>
      <c r="R590" s="109">
        <f>SUM(R589:R589)</f>
        <v>2193.9</v>
      </c>
      <c r="S590" s="247">
        <f>SUM(S589:S589)</f>
        <v>16819.9</v>
      </c>
      <c r="T590" s="34"/>
    </row>
    <row r="591" spans="1:20" ht="12.75">
      <c r="A591" s="207">
        <v>1</v>
      </c>
      <c r="B591" s="28" t="s">
        <v>166</v>
      </c>
      <c r="C591" s="2" t="s">
        <v>147</v>
      </c>
      <c r="D591" s="5">
        <v>1</v>
      </c>
      <c r="E591" s="110">
        <v>10300</v>
      </c>
      <c r="F591" s="110"/>
      <c r="G591" s="110">
        <f>SUM(F591*E591)</f>
        <v>0</v>
      </c>
      <c r="H591" s="110"/>
      <c r="I591" s="110">
        <f aca="true" t="shared" si="179" ref="I591:I623">(E591*H591)/100</f>
        <v>0</v>
      </c>
      <c r="J591" s="110">
        <v>29</v>
      </c>
      <c r="K591" s="110">
        <f>SUM(J591*E591)/100</f>
        <v>2987</v>
      </c>
      <c r="L591" s="178">
        <v>8</v>
      </c>
      <c r="M591" s="178">
        <f>SUM(L591*E591)/100</f>
        <v>824</v>
      </c>
      <c r="N591" s="111"/>
      <c r="O591" s="111"/>
      <c r="P591" s="102">
        <v>5</v>
      </c>
      <c r="Q591" s="102">
        <f>SUM(P591*E591)/100</f>
        <v>515</v>
      </c>
      <c r="R591" s="104">
        <f>SUM(I591+E591+M591+O591+G591+K591+Q591)*15%</f>
        <v>2193.9</v>
      </c>
      <c r="S591" s="226">
        <f>SUM(E591+I591+O591+G591+K591+M591+Q591+R591)</f>
        <v>16819.9</v>
      </c>
      <c r="T591" s="55"/>
    </row>
    <row r="592" spans="1:20" ht="12.75">
      <c r="A592" s="224"/>
      <c r="B592" s="29" t="s">
        <v>13</v>
      </c>
      <c r="C592" s="93"/>
      <c r="D592" s="29">
        <f>SUM(D591:D591)</f>
        <v>1</v>
      </c>
      <c r="E592" s="109">
        <f>SUM(E591:E591)</f>
        <v>10300</v>
      </c>
      <c r="F592" s="109"/>
      <c r="G592" s="109">
        <f>SUM(G591:G591)</f>
        <v>0</v>
      </c>
      <c r="H592" s="109"/>
      <c r="I592" s="109">
        <f>SUM(I591:I591)</f>
        <v>0</v>
      </c>
      <c r="J592" s="109"/>
      <c r="K592" s="109">
        <f>SUM(K591:K591)</f>
        <v>2987</v>
      </c>
      <c r="L592" s="109"/>
      <c r="M592" s="109"/>
      <c r="N592" s="109"/>
      <c r="O592" s="109"/>
      <c r="P592" s="109"/>
      <c r="Q592" s="109">
        <f>SUM(Q591:Q591)</f>
        <v>515</v>
      </c>
      <c r="R592" s="109">
        <f>SUM(R591:R591)</f>
        <v>2193.9</v>
      </c>
      <c r="S592" s="247">
        <f>SUM(S591:S591)</f>
        <v>16819.9</v>
      </c>
      <c r="T592" s="34"/>
    </row>
    <row r="593" spans="1:20" ht="12.75">
      <c r="A593" s="224">
        <v>1</v>
      </c>
      <c r="B593" s="28" t="s">
        <v>167</v>
      </c>
      <c r="C593" s="2" t="s">
        <v>152</v>
      </c>
      <c r="D593" s="5">
        <v>1</v>
      </c>
      <c r="E593" s="110">
        <v>10300</v>
      </c>
      <c r="F593" s="110"/>
      <c r="G593" s="110">
        <f>SUM(F593*E593)</f>
        <v>0</v>
      </c>
      <c r="H593" s="110"/>
      <c r="I593" s="110">
        <f t="shared" si="179"/>
        <v>0</v>
      </c>
      <c r="J593" s="110"/>
      <c r="K593" s="110">
        <f>SUM(J593*E593)</f>
        <v>0</v>
      </c>
      <c r="L593" s="178">
        <v>8</v>
      </c>
      <c r="M593" s="178">
        <f>SUM(L593*E593)/100</f>
        <v>824</v>
      </c>
      <c r="N593" s="111"/>
      <c r="O593" s="111"/>
      <c r="P593" s="102">
        <v>5</v>
      </c>
      <c r="Q593" s="102">
        <f>SUM(P593*E593)/100</f>
        <v>515</v>
      </c>
      <c r="R593" s="104">
        <f>SUM(I593+E593+M593+O593+G593+K593+Q593)*15%</f>
        <v>1745.85</v>
      </c>
      <c r="S593" s="226">
        <f>SUM(E593+I593+O593+G593+K593+M593+Q593+R593)</f>
        <v>13384.85</v>
      </c>
      <c r="T593" s="55"/>
    </row>
    <row r="594" spans="1:20" ht="22.5">
      <c r="A594" s="224">
        <v>2</v>
      </c>
      <c r="B594" s="28" t="s">
        <v>167</v>
      </c>
      <c r="C594" s="4" t="s">
        <v>84</v>
      </c>
      <c r="D594" s="5">
        <v>0.5</v>
      </c>
      <c r="E594" s="110">
        <v>3229</v>
      </c>
      <c r="F594" s="110"/>
      <c r="G594" s="110"/>
      <c r="H594" s="110"/>
      <c r="I594" s="110">
        <f t="shared" si="179"/>
        <v>0</v>
      </c>
      <c r="J594" s="110"/>
      <c r="K594" s="110">
        <f>SUM(J594*E594)/100</f>
        <v>0</v>
      </c>
      <c r="L594" s="178">
        <v>4</v>
      </c>
      <c r="M594" s="178">
        <f>SUM(L594*E594)/100</f>
        <v>129.16</v>
      </c>
      <c r="N594" s="111"/>
      <c r="O594" s="111"/>
      <c r="P594" s="102"/>
      <c r="Q594" s="102"/>
      <c r="R594" s="104">
        <f>SUM(I594+E594+M594+O594+G594+K594+Q594)*15%</f>
        <v>503.72399999999993</v>
      </c>
      <c r="S594" s="226">
        <f>SUM(E594+I594+O594+G594+K594+M594+Q594+R594)</f>
        <v>3861.884</v>
      </c>
      <c r="T594" s="34"/>
    </row>
    <row r="595" spans="1:20" ht="12.75">
      <c r="A595" s="224"/>
      <c r="B595" s="29" t="s">
        <v>13</v>
      </c>
      <c r="C595" s="93"/>
      <c r="D595" s="29">
        <f>SUM(D593:D594)</f>
        <v>1.5</v>
      </c>
      <c r="E595" s="109">
        <f>SUM(E593:E594)</f>
        <v>13529</v>
      </c>
      <c r="F595" s="109"/>
      <c r="G595" s="109">
        <f>SUM(G593:G594)</f>
        <v>0</v>
      </c>
      <c r="H595" s="109"/>
      <c r="I595" s="109">
        <f>SUM(I593:I594)</f>
        <v>0</v>
      </c>
      <c r="J595" s="109"/>
      <c r="K595" s="109">
        <f>SUM(K594:K594)</f>
        <v>0</v>
      </c>
      <c r="L595" s="109"/>
      <c r="M595" s="109"/>
      <c r="N595" s="109"/>
      <c r="O595" s="109"/>
      <c r="P595" s="109"/>
      <c r="Q595" s="109">
        <f>SUM(Q593:Q594)</f>
        <v>515</v>
      </c>
      <c r="R595" s="109">
        <f>SUM(R593:R594)</f>
        <v>2249.5739999999996</v>
      </c>
      <c r="S595" s="247">
        <f>SUM(S593:S594)</f>
        <v>17246.734</v>
      </c>
      <c r="T595" s="34"/>
    </row>
    <row r="596" spans="1:20" ht="12.75">
      <c r="A596" s="224">
        <v>1</v>
      </c>
      <c r="B596" s="28" t="s">
        <v>168</v>
      </c>
      <c r="C596" s="2" t="s">
        <v>152</v>
      </c>
      <c r="D596" s="5">
        <v>1</v>
      </c>
      <c r="E596" s="110">
        <v>10300</v>
      </c>
      <c r="F596" s="110"/>
      <c r="G596" s="110">
        <f>SUM(F596*E596)</f>
        <v>0</v>
      </c>
      <c r="H596" s="110"/>
      <c r="I596" s="110">
        <f t="shared" si="179"/>
        <v>0</v>
      </c>
      <c r="J596" s="110">
        <v>29</v>
      </c>
      <c r="K596" s="110">
        <f>SUM(J596*E596)/100</f>
        <v>2987</v>
      </c>
      <c r="L596" s="178">
        <v>8</v>
      </c>
      <c r="M596" s="178">
        <f>SUM(L596*E596)/100</f>
        <v>824</v>
      </c>
      <c r="N596" s="111"/>
      <c r="O596" s="111"/>
      <c r="P596" s="102">
        <v>5</v>
      </c>
      <c r="Q596" s="102">
        <f>SUM(P596*E596)/100</f>
        <v>515</v>
      </c>
      <c r="R596" s="104">
        <f>SUM(I596+E596+M596+O596+G596+K596+Q596)*15%</f>
        <v>2193.9</v>
      </c>
      <c r="S596" s="226">
        <f>SUM(E596+I596+O596+G596+K596+M596+Q596+R596)</f>
        <v>16819.9</v>
      </c>
      <c r="T596" s="55"/>
    </row>
    <row r="597" spans="1:20" ht="22.5">
      <c r="A597" s="224">
        <v>2</v>
      </c>
      <c r="B597" s="28" t="s">
        <v>168</v>
      </c>
      <c r="C597" s="4" t="s">
        <v>84</v>
      </c>
      <c r="D597" s="5">
        <v>0.5</v>
      </c>
      <c r="E597" s="110">
        <v>3229</v>
      </c>
      <c r="F597" s="110"/>
      <c r="G597" s="110"/>
      <c r="H597" s="110"/>
      <c r="I597" s="110">
        <f t="shared" si="179"/>
        <v>0</v>
      </c>
      <c r="J597" s="110">
        <v>15</v>
      </c>
      <c r="K597" s="110">
        <f>SUM(J597*E597)/100</f>
        <v>484.35</v>
      </c>
      <c r="L597" s="178">
        <v>4</v>
      </c>
      <c r="M597" s="178">
        <f>SUM(L597*E597)/100</f>
        <v>129.16</v>
      </c>
      <c r="N597" s="111"/>
      <c r="O597" s="111"/>
      <c r="P597" s="102"/>
      <c r="Q597" s="102"/>
      <c r="R597" s="104">
        <f>SUM(I597+E597+M597+O597+G597+K597+Q597)*15%</f>
        <v>576.3765</v>
      </c>
      <c r="S597" s="226">
        <f>SUM(E597+I597+O597+G597+K597+M597+Q597+R597)</f>
        <v>4418.8865</v>
      </c>
      <c r="T597" s="34"/>
    </row>
    <row r="598" spans="1:20" ht="12.75">
      <c r="A598" s="241"/>
      <c r="B598" s="29" t="s">
        <v>13</v>
      </c>
      <c r="C598" s="93"/>
      <c r="D598" s="29">
        <f>SUM(D596:D597)</f>
        <v>1.5</v>
      </c>
      <c r="E598" s="109">
        <f>SUM(E596:E597)</f>
        <v>13529</v>
      </c>
      <c r="F598" s="109"/>
      <c r="G598" s="109">
        <f>SUM(G596:G597)</f>
        <v>0</v>
      </c>
      <c r="H598" s="109"/>
      <c r="I598" s="109">
        <f>SUM(I596:I597)</f>
        <v>0</v>
      </c>
      <c r="J598" s="109"/>
      <c r="K598" s="109">
        <f>SUM(K596:K597)</f>
        <v>3471.35</v>
      </c>
      <c r="L598" s="109"/>
      <c r="M598" s="109"/>
      <c r="N598" s="109"/>
      <c r="O598" s="109"/>
      <c r="P598" s="109"/>
      <c r="Q598" s="109">
        <f>SUM(Q596:Q597)</f>
        <v>515</v>
      </c>
      <c r="R598" s="109">
        <f>SUM(R596:R597)</f>
        <v>2770.2765</v>
      </c>
      <c r="S598" s="247">
        <f>SUM(S596:S597)</f>
        <v>21238.786500000002</v>
      </c>
      <c r="T598" s="34"/>
    </row>
    <row r="599" spans="1:20" ht="12.75">
      <c r="A599" s="224">
        <v>1</v>
      </c>
      <c r="B599" s="28" t="s">
        <v>169</v>
      </c>
      <c r="C599" s="2" t="s">
        <v>152</v>
      </c>
      <c r="D599" s="5">
        <v>1</v>
      </c>
      <c r="E599" s="110">
        <v>10300</v>
      </c>
      <c r="F599" s="110"/>
      <c r="G599" s="110">
        <f>SUM(F599*E599)</f>
        <v>0</v>
      </c>
      <c r="H599" s="110"/>
      <c r="I599" s="110">
        <f t="shared" si="179"/>
        <v>0</v>
      </c>
      <c r="J599" s="110"/>
      <c r="K599" s="110">
        <f>SUM(J599*E599)/100</f>
        <v>0</v>
      </c>
      <c r="L599" s="178">
        <v>8</v>
      </c>
      <c r="M599" s="178">
        <f>SUM(L599*E599)/100</f>
        <v>824</v>
      </c>
      <c r="N599" s="111"/>
      <c r="O599" s="111"/>
      <c r="P599" s="102">
        <v>5</v>
      </c>
      <c r="Q599" s="102">
        <f>SUM(P599*E599)/100</f>
        <v>515</v>
      </c>
      <c r="R599" s="104">
        <f>SUM(I599+E599+M599+O599+G599+K599+Q599)*15%</f>
        <v>1745.85</v>
      </c>
      <c r="S599" s="226">
        <f>SUM(E599+I599+O599+G599+K599+M599+Q599+R599)</f>
        <v>13384.85</v>
      </c>
      <c r="T599" s="55"/>
    </row>
    <row r="600" spans="1:20" ht="22.5">
      <c r="A600" s="224">
        <v>2</v>
      </c>
      <c r="B600" s="28" t="s">
        <v>169</v>
      </c>
      <c r="C600" s="4" t="s">
        <v>84</v>
      </c>
      <c r="D600" s="5">
        <v>0.5</v>
      </c>
      <c r="E600" s="110">
        <v>3229</v>
      </c>
      <c r="F600" s="110"/>
      <c r="G600" s="110"/>
      <c r="H600" s="110"/>
      <c r="I600" s="110">
        <f t="shared" si="179"/>
        <v>0</v>
      </c>
      <c r="J600" s="110">
        <v>15</v>
      </c>
      <c r="K600" s="110">
        <f>SUM(E600*J600)/100</f>
        <v>484.35</v>
      </c>
      <c r="L600" s="178">
        <v>4</v>
      </c>
      <c r="M600" s="178">
        <f>SUM(L600*E600)/100</f>
        <v>129.16</v>
      </c>
      <c r="N600" s="111"/>
      <c r="O600" s="111"/>
      <c r="P600" s="102"/>
      <c r="Q600" s="102"/>
      <c r="R600" s="104">
        <f>SUM(I600+E600+M600+O600+G600+K600+Q600)*15%</f>
        <v>576.3765</v>
      </c>
      <c r="S600" s="226">
        <f>SUM(E600+I600+O600+G600+K600+M600+Q600+R600)</f>
        <v>4418.8865</v>
      </c>
      <c r="T600" s="201"/>
    </row>
    <row r="601" spans="1:20" ht="12.75">
      <c r="A601" s="241"/>
      <c r="B601" s="29" t="s">
        <v>13</v>
      </c>
      <c r="C601" s="93"/>
      <c r="D601" s="29">
        <f>SUM(D599:D600)</f>
        <v>1.5</v>
      </c>
      <c r="E601" s="109">
        <f>SUM(E599:E600)</f>
        <v>13529</v>
      </c>
      <c r="F601" s="109"/>
      <c r="G601" s="109">
        <f>SUM(G599:G600)</f>
        <v>0</v>
      </c>
      <c r="H601" s="109"/>
      <c r="I601" s="109">
        <f>SUM(I599:I600)</f>
        <v>0</v>
      </c>
      <c r="J601" s="109"/>
      <c r="K601" s="109">
        <f>SUM(K599:K600)</f>
        <v>484.35</v>
      </c>
      <c r="L601" s="109"/>
      <c r="M601" s="109"/>
      <c r="N601" s="109"/>
      <c r="O601" s="109"/>
      <c r="P601" s="109"/>
      <c r="Q601" s="109">
        <f>SUM(Q599:Q600)</f>
        <v>515</v>
      </c>
      <c r="R601" s="109">
        <f>SUM(R599:R600)</f>
        <v>2322.2264999999998</v>
      </c>
      <c r="S601" s="247">
        <f>SUM(S599:S600)</f>
        <v>17803.7365</v>
      </c>
      <c r="T601" s="201"/>
    </row>
    <row r="602" spans="1:20" ht="12.75">
      <c r="A602" s="224">
        <v>1</v>
      </c>
      <c r="B602" s="28" t="s">
        <v>170</v>
      </c>
      <c r="C602" s="2" t="s">
        <v>152</v>
      </c>
      <c r="D602" s="5">
        <v>1</v>
      </c>
      <c r="E602" s="110">
        <v>10300</v>
      </c>
      <c r="F602" s="110"/>
      <c r="G602" s="110">
        <f>SUM(F602*E602)</f>
        <v>0</v>
      </c>
      <c r="H602" s="110">
        <v>20</v>
      </c>
      <c r="I602" s="110">
        <f t="shared" si="179"/>
        <v>2060</v>
      </c>
      <c r="J602" s="110">
        <v>29</v>
      </c>
      <c r="K602" s="110">
        <f>SUM(J602*E602)/100</f>
        <v>2987</v>
      </c>
      <c r="L602" s="178">
        <v>8</v>
      </c>
      <c r="M602" s="178">
        <f>SUM(L602*E602)/100</f>
        <v>824</v>
      </c>
      <c r="N602" s="111"/>
      <c r="O602" s="111"/>
      <c r="P602" s="102">
        <v>5</v>
      </c>
      <c r="Q602" s="102">
        <f>SUM(P602*E602)/100</f>
        <v>515</v>
      </c>
      <c r="R602" s="104">
        <f>SUM(I602+E602+M602+O602+G602+K602+Q602)*15%</f>
        <v>2502.9</v>
      </c>
      <c r="S602" s="226">
        <f>SUM(E602+I602+O602+G602+K602+M602+Q602+R602)</f>
        <v>19188.9</v>
      </c>
      <c r="T602" s="55"/>
    </row>
    <row r="603" spans="1:20" ht="22.5">
      <c r="A603" s="224">
        <v>2</v>
      </c>
      <c r="B603" s="28" t="s">
        <v>170</v>
      </c>
      <c r="C603" s="4" t="s">
        <v>84</v>
      </c>
      <c r="D603" s="6">
        <v>0.5</v>
      </c>
      <c r="E603" s="110">
        <v>3229</v>
      </c>
      <c r="F603" s="110"/>
      <c r="G603" s="110">
        <f>SUM(F603*E603)</f>
        <v>0</v>
      </c>
      <c r="H603" s="110"/>
      <c r="I603" s="110">
        <f t="shared" si="179"/>
        <v>0</v>
      </c>
      <c r="J603" s="110">
        <v>15</v>
      </c>
      <c r="K603" s="110">
        <f>SUM(J603*E603)/100</f>
        <v>484.35</v>
      </c>
      <c r="L603" s="178">
        <v>4</v>
      </c>
      <c r="M603" s="178">
        <f>SUM(L603*E603)/100</f>
        <v>129.16</v>
      </c>
      <c r="N603" s="111"/>
      <c r="O603" s="111"/>
      <c r="P603" s="102"/>
      <c r="Q603" s="102">
        <f>SUM(P603*E603)/100</f>
        <v>0</v>
      </c>
      <c r="R603" s="104">
        <f>SUM(I603+E603+M603+O603+G603+K603+Q603)*15%</f>
        <v>576.3765</v>
      </c>
      <c r="S603" s="226">
        <f>SUM(E603+I603+O603+G603+K603+M603+Q603+R603)</f>
        <v>4418.8865</v>
      </c>
      <c r="T603" s="34"/>
    </row>
    <row r="604" spans="1:20" ht="12.75">
      <c r="A604" s="224"/>
      <c r="B604" s="29" t="s">
        <v>13</v>
      </c>
      <c r="C604" s="93"/>
      <c r="D604" s="29">
        <f>SUM(D602:D603)</f>
        <v>1.5</v>
      </c>
      <c r="E604" s="109">
        <f>SUM(E602:E603)</f>
        <v>13529</v>
      </c>
      <c r="F604" s="109"/>
      <c r="G604" s="109">
        <f>SUM(G602:G603)</f>
        <v>0</v>
      </c>
      <c r="H604" s="109"/>
      <c r="I604" s="109">
        <f>SUM(I602:I603)</f>
        <v>2060</v>
      </c>
      <c r="J604" s="109"/>
      <c r="K604" s="109">
        <f>SUM(K602:K603)</f>
        <v>3471.35</v>
      </c>
      <c r="L604" s="109"/>
      <c r="M604" s="109"/>
      <c r="N604" s="109"/>
      <c r="O604" s="109"/>
      <c r="P604" s="109"/>
      <c r="Q604" s="109">
        <f>SUM(Q602:Q603)</f>
        <v>515</v>
      </c>
      <c r="R604" s="109">
        <f>SUM(R602:R603)</f>
        <v>3079.2765</v>
      </c>
      <c r="S604" s="247">
        <f>SUM(S602:S603)</f>
        <v>23607.786500000002</v>
      </c>
      <c r="T604" s="34"/>
    </row>
    <row r="605" spans="1:20" ht="12.75">
      <c r="A605" s="224">
        <v>1</v>
      </c>
      <c r="B605" s="28" t="s">
        <v>171</v>
      </c>
      <c r="C605" s="2" t="s">
        <v>147</v>
      </c>
      <c r="D605" s="5">
        <v>1</v>
      </c>
      <c r="E605" s="110">
        <v>10300</v>
      </c>
      <c r="F605" s="110"/>
      <c r="G605" s="110">
        <f>SUM(F605*E605)</f>
        <v>0</v>
      </c>
      <c r="H605" s="110"/>
      <c r="I605" s="110">
        <f t="shared" si="179"/>
        <v>0</v>
      </c>
      <c r="J605" s="110">
        <v>29</v>
      </c>
      <c r="K605" s="110">
        <f>SUM(J605*E605)/100</f>
        <v>2987</v>
      </c>
      <c r="L605" s="178">
        <v>8</v>
      </c>
      <c r="M605" s="178">
        <f>SUM(L605*E605)/100</f>
        <v>824</v>
      </c>
      <c r="N605" s="111"/>
      <c r="O605" s="111"/>
      <c r="P605" s="102">
        <v>5</v>
      </c>
      <c r="Q605" s="102">
        <f>SUM(P605*E605)/100</f>
        <v>515</v>
      </c>
      <c r="R605" s="104">
        <f>SUM(I605+E605+M605+O605+G605+K605+Q605)*15%</f>
        <v>2193.9</v>
      </c>
      <c r="S605" s="226">
        <f>SUM(E605+I605+O605+G605+K605+M605+Q605+R605)</f>
        <v>16819.9</v>
      </c>
      <c r="T605" s="55"/>
    </row>
    <row r="606" spans="1:20" ht="22.5">
      <c r="A606" s="224">
        <v>2</v>
      </c>
      <c r="B606" s="28" t="s">
        <v>171</v>
      </c>
      <c r="C606" s="4" t="s">
        <v>84</v>
      </c>
      <c r="D606" s="5">
        <v>0.5</v>
      </c>
      <c r="E606" s="110">
        <v>3229</v>
      </c>
      <c r="F606" s="110"/>
      <c r="G606" s="110"/>
      <c r="H606" s="110"/>
      <c r="I606" s="110">
        <f t="shared" si="179"/>
        <v>0</v>
      </c>
      <c r="J606" s="110">
        <v>15</v>
      </c>
      <c r="K606" s="110">
        <f>SUM(J606*E606)/100</f>
        <v>484.35</v>
      </c>
      <c r="L606" s="178">
        <v>4</v>
      </c>
      <c r="M606" s="178">
        <f>SUM(L606*E606)/100</f>
        <v>129.16</v>
      </c>
      <c r="N606" s="111"/>
      <c r="O606" s="111"/>
      <c r="P606" s="102"/>
      <c r="Q606" s="102"/>
      <c r="R606" s="104">
        <f>SUM(I606+E606+M606+O606+G606+K606+Q606)*15%</f>
        <v>576.3765</v>
      </c>
      <c r="S606" s="226">
        <f>SUM(E606+I606+O606+G606+K606+M606+Q606+R606)</f>
        <v>4418.8865</v>
      </c>
      <c r="T606" s="34"/>
    </row>
    <row r="607" spans="1:20" ht="12.75">
      <c r="A607" s="241"/>
      <c r="B607" s="29" t="s">
        <v>13</v>
      </c>
      <c r="C607" s="93"/>
      <c r="D607" s="29">
        <f>SUM(D605:D606)</f>
        <v>1.5</v>
      </c>
      <c r="E607" s="109">
        <f>SUM(E605:E606)</f>
        <v>13529</v>
      </c>
      <c r="F607" s="109"/>
      <c r="G607" s="109">
        <f>SUM(G605:G606)</f>
        <v>0</v>
      </c>
      <c r="H607" s="109"/>
      <c r="I607" s="109">
        <f>SUM(I605:I606)</f>
        <v>0</v>
      </c>
      <c r="J607" s="109"/>
      <c r="K607" s="109">
        <f>SUM(K605:K606)</f>
        <v>3471.35</v>
      </c>
      <c r="L607" s="109"/>
      <c r="M607" s="109"/>
      <c r="N607" s="109"/>
      <c r="O607" s="109"/>
      <c r="P607" s="109"/>
      <c r="Q607" s="109">
        <f>SUM(Q605:Q606)</f>
        <v>515</v>
      </c>
      <c r="R607" s="109">
        <f>SUM(R605:R606)</f>
        <v>2770.2765</v>
      </c>
      <c r="S607" s="247">
        <f>SUM(S605:S606)</f>
        <v>21238.786500000002</v>
      </c>
      <c r="T607" s="11"/>
    </row>
    <row r="608" spans="1:20" ht="12.75">
      <c r="A608" s="224">
        <v>1</v>
      </c>
      <c r="B608" s="28" t="s">
        <v>172</v>
      </c>
      <c r="C608" s="2" t="s">
        <v>147</v>
      </c>
      <c r="D608" s="5">
        <v>1</v>
      </c>
      <c r="E608" s="110">
        <v>10300</v>
      </c>
      <c r="F608" s="110"/>
      <c r="G608" s="110">
        <f>SUM(F608*E608)</f>
        <v>0</v>
      </c>
      <c r="H608" s="110"/>
      <c r="I608" s="110">
        <f t="shared" si="179"/>
        <v>0</v>
      </c>
      <c r="J608" s="110"/>
      <c r="K608" s="110">
        <f>SUM(J608*E608)/100</f>
        <v>0</v>
      </c>
      <c r="L608" s="178">
        <v>8</v>
      </c>
      <c r="M608" s="178">
        <f>SUM(L608*E608)/100</f>
        <v>824</v>
      </c>
      <c r="N608" s="111"/>
      <c r="O608" s="111"/>
      <c r="P608" s="102">
        <v>5</v>
      </c>
      <c r="Q608" s="102">
        <f>SUM(P608*E608)/100</f>
        <v>515</v>
      </c>
      <c r="R608" s="104">
        <f>SUM(I608+E608+M608+O608+G608+K608+Q608)*15%</f>
        <v>1745.85</v>
      </c>
      <c r="S608" s="226">
        <f>SUM(E608+I608+O608+G608+K608+M608+Q608+R608)</f>
        <v>13384.85</v>
      </c>
      <c r="T608" s="55"/>
    </row>
    <row r="609" spans="1:20" ht="22.5">
      <c r="A609" s="224">
        <v>2</v>
      </c>
      <c r="B609" s="28" t="s">
        <v>172</v>
      </c>
      <c r="C609" s="4" t="s">
        <v>84</v>
      </c>
      <c r="D609" s="5">
        <v>0.5</v>
      </c>
      <c r="E609" s="110">
        <v>3229</v>
      </c>
      <c r="F609" s="110"/>
      <c r="G609" s="110"/>
      <c r="H609" s="110"/>
      <c r="I609" s="110">
        <f t="shared" si="179"/>
        <v>0</v>
      </c>
      <c r="J609" s="110">
        <v>15</v>
      </c>
      <c r="K609" s="110">
        <f>SUM(J609*E609)/100</f>
        <v>484.35</v>
      </c>
      <c r="L609" s="178">
        <v>4</v>
      </c>
      <c r="M609" s="178">
        <f>SUM(L609*E609)/100</f>
        <v>129.16</v>
      </c>
      <c r="N609" s="111"/>
      <c r="O609" s="111"/>
      <c r="P609" s="102"/>
      <c r="Q609" s="102"/>
      <c r="R609" s="104">
        <f>SUM(I609+E609+M609+O609+G609+K609+Q609)*15%</f>
        <v>576.3765</v>
      </c>
      <c r="S609" s="226">
        <f>SUM(E609+I609+O609+G609+K609+M609+Q609+R609)</f>
        <v>4418.8865</v>
      </c>
      <c r="T609" s="34"/>
    </row>
    <row r="610" spans="1:20" ht="12.75">
      <c r="A610" s="241"/>
      <c r="B610" s="29" t="s">
        <v>13</v>
      </c>
      <c r="C610" s="93"/>
      <c r="D610" s="29">
        <f>SUM(D608:D609)</f>
        <v>1.5</v>
      </c>
      <c r="E610" s="109">
        <f>SUM(E608:E609)</f>
        <v>13529</v>
      </c>
      <c r="F610" s="109"/>
      <c r="G610" s="109">
        <f>SUM(G608:G609)</f>
        <v>0</v>
      </c>
      <c r="H610" s="109"/>
      <c r="I610" s="109">
        <f>SUM(I608:I609)</f>
        <v>0</v>
      </c>
      <c r="J610" s="109"/>
      <c r="K610" s="109">
        <f>SUM(K608:K609)</f>
        <v>484.35</v>
      </c>
      <c r="L610" s="109"/>
      <c r="M610" s="109"/>
      <c r="N610" s="109"/>
      <c r="O610" s="109"/>
      <c r="P610" s="109"/>
      <c r="Q610" s="109">
        <f>SUM(Q608:Q609)</f>
        <v>515</v>
      </c>
      <c r="R610" s="109">
        <f>SUM(R608:R609)</f>
        <v>2322.2264999999998</v>
      </c>
      <c r="S610" s="247">
        <f>SUM(S608:S609)</f>
        <v>17803.7365</v>
      </c>
      <c r="T610" s="34"/>
    </row>
    <row r="611" spans="1:20" ht="22.5">
      <c r="A611" s="207">
        <v>1</v>
      </c>
      <c r="B611" s="28" t="s">
        <v>173</v>
      </c>
      <c r="C611" s="4" t="s">
        <v>244</v>
      </c>
      <c r="D611" s="5">
        <v>1</v>
      </c>
      <c r="E611" s="110">
        <v>10300</v>
      </c>
      <c r="F611" s="110"/>
      <c r="G611" s="110">
        <f>SUM(F611*E611)</f>
        <v>0</v>
      </c>
      <c r="H611" s="110"/>
      <c r="I611" s="110">
        <f t="shared" si="179"/>
        <v>0</v>
      </c>
      <c r="J611" s="110">
        <v>29</v>
      </c>
      <c r="K611" s="110">
        <f>SUM(J611*E611)/100</f>
        <v>2987</v>
      </c>
      <c r="L611" s="178">
        <v>8</v>
      </c>
      <c r="M611" s="178">
        <f>SUM(L611*E611)/100</f>
        <v>824</v>
      </c>
      <c r="N611" s="111"/>
      <c r="O611" s="111"/>
      <c r="P611" s="102">
        <v>5</v>
      </c>
      <c r="Q611" s="102">
        <f>SUM(P611*E611)/100</f>
        <v>515</v>
      </c>
      <c r="R611" s="104">
        <f>SUM(I611+E611+M611+O611+G611+K611+Q611)*15%</f>
        <v>2193.9</v>
      </c>
      <c r="S611" s="226">
        <f>SUM(E611+I611+O611+G611+K611+M611+Q611+R611)</f>
        <v>16819.9</v>
      </c>
      <c r="T611" s="55"/>
    </row>
    <row r="612" spans="1:20" ht="12.75">
      <c r="A612" s="224"/>
      <c r="B612" s="29" t="s">
        <v>13</v>
      </c>
      <c r="C612" s="93"/>
      <c r="D612" s="29">
        <f>SUM(D611:D611)</f>
        <v>1</v>
      </c>
      <c r="E612" s="109">
        <f>SUM(E611:E611)</f>
        <v>10300</v>
      </c>
      <c r="F612" s="109"/>
      <c r="G612" s="109">
        <f>SUM(G611:G611)</f>
        <v>0</v>
      </c>
      <c r="H612" s="109"/>
      <c r="I612" s="109">
        <f>SUM(I611:I611)</f>
        <v>0</v>
      </c>
      <c r="J612" s="109"/>
      <c r="K612" s="109">
        <f>SUM(K611:K611)</f>
        <v>2987</v>
      </c>
      <c r="L612" s="109"/>
      <c r="M612" s="109"/>
      <c r="N612" s="109"/>
      <c r="O612" s="109"/>
      <c r="P612" s="109"/>
      <c r="Q612" s="109">
        <f>SUM(Q611:Q611)</f>
        <v>515</v>
      </c>
      <c r="R612" s="109">
        <f>SUM(R611:R611)</f>
        <v>2193.9</v>
      </c>
      <c r="S612" s="247">
        <f>SUM(S611:S611)</f>
        <v>16819.9</v>
      </c>
      <c r="T612" s="34"/>
    </row>
    <row r="613" spans="1:20" ht="22.5">
      <c r="A613" s="224">
        <v>1</v>
      </c>
      <c r="B613" s="28" t="s">
        <v>174</v>
      </c>
      <c r="C613" s="4" t="s">
        <v>244</v>
      </c>
      <c r="D613" s="5">
        <v>1</v>
      </c>
      <c r="E613" s="110">
        <v>10300</v>
      </c>
      <c r="F613" s="110"/>
      <c r="G613" s="110">
        <f>SUM(F613*E613)</f>
        <v>0</v>
      </c>
      <c r="H613" s="110"/>
      <c r="I613" s="110">
        <f t="shared" si="179"/>
        <v>0</v>
      </c>
      <c r="J613" s="110">
        <v>29</v>
      </c>
      <c r="K613" s="110">
        <f>SUM(J613*E613)/100</f>
        <v>2987</v>
      </c>
      <c r="L613" s="178">
        <v>8</v>
      </c>
      <c r="M613" s="178">
        <f>SUM(L613*E613)/100</f>
        <v>824</v>
      </c>
      <c r="N613" s="111"/>
      <c r="O613" s="111"/>
      <c r="P613" s="102">
        <v>5</v>
      </c>
      <c r="Q613" s="102">
        <f>SUM(P613*E613)/100</f>
        <v>515</v>
      </c>
      <c r="R613" s="104">
        <f>SUM(I613+E613+M613+O613+G613+K613+Q613)*15%</f>
        <v>2193.9</v>
      </c>
      <c r="S613" s="226">
        <f>SUM(E613+I613+O613+G613+K613+M613+Q613+R613)</f>
        <v>16819.9</v>
      </c>
      <c r="T613" s="34"/>
    </row>
    <row r="614" spans="1:20" ht="22.5">
      <c r="A614" s="224">
        <v>2</v>
      </c>
      <c r="B614" s="28" t="s">
        <v>174</v>
      </c>
      <c r="C614" s="4" t="s">
        <v>84</v>
      </c>
      <c r="D614" s="6">
        <v>0.5</v>
      </c>
      <c r="E614" s="110">
        <v>3229</v>
      </c>
      <c r="F614" s="110"/>
      <c r="G614" s="110">
        <f>SUM(F614*E614)</f>
        <v>0</v>
      </c>
      <c r="H614" s="110"/>
      <c r="I614" s="110">
        <f t="shared" si="179"/>
        <v>0</v>
      </c>
      <c r="J614" s="110">
        <v>15</v>
      </c>
      <c r="K614" s="110">
        <f>SUM(J614*E614)/100</f>
        <v>484.35</v>
      </c>
      <c r="L614" s="178">
        <v>4</v>
      </c>
      <c r="M614" s="178">
        <f>SUM(L614*E614)/100</f>
        <v>129.16</v>
      </c>
      <c r="N614" s="111"/>
      <c r="O614" s="111"/>
      <c r="P614" s="102"/>
      <c r="Q614" s="102">
        <f>SUM(P614*E614)</f>
        <v>0</v>
      </c>
      <c r="R614" s="104">
        <f>SUM(I614+E614+M614+O614+G614+K614+Q614)*15%</f>
        <v>576.3765</v>
      </c>
      <c r="S614" s="226">
        <f>SUM(E614+I614+O614+G614+K614+M614+Q614+R614)</f>
        <v>4418.8865</v>
      </c>
      <c r="T614" s="55"/>
    </row>
    <row r="615" spans="1:20" ht="12.75">
      <c r="A615" s="241"/>
      <c r="B615" s="29" t="s">
        <v>13</v>
      </c>
      <c r="C615" s="93"/>
      <c r="D615" s="29">
        <f>SUM(D613:D614)</f>
        <v>1.5</v>
      </c>
      <c r="E615" s="109">
        <f>SUM(E613:E614)</f>
        <v>13529</v>
      </c>
      <c r="F615" s="109"/>
      <c r="G615" s="109">
        <f>SUM(G613:G614)</f>
        <v>0</v>
      </c>
      <c r="H615" s="109"/>
      <c r="I615" s="109">
        <f>SUM(I613:I614)</f>
        <v>0</v>
      </c>
      <c r="J615" s="109"/>
      <c r="K615" s="109">
        <f>SUM(K613:K614)</f>
        <v>3471.35</v>
      </c>
      <c r="L615" s="109"/>
      <c r="M615" s="109"/>
      <c r="N615" s="109"/>
      <c r="O615" s="109"/>
      <c r="P615" s="109"/>
      <c r="Q615" s="109">
        <f>SUM(Q613:Q614)</f>
        <v>515</v>
      </c>
      <c r="R615" s="109">
        <f>SUM(R613:R614)</f>
        <v>2770.2765</v>
      </c>
      <c r="S615" s="246">
        <f>SUM(S613:S614)</f>
        <v>21238.786500000002</v>
      </c>
      <c r="T615" s="34"/>
    </row>
    <row r="616" spans="1:20" ht="12.75">
      <c r="A616" s="207">
        <v>1</v>
      </c>
      <c r="B616" s="28" t="s">
        <v>175</v>
      </c>
      <c r="C616" s="2" t="s">
        <v>147</v>
      </c>
      <c r="D616" s="5">
        <v>1</v>
      </c>
      <c r="E616" s="110">
        <v>10300</v>
      </c>
      <c r="F616" s="110"/>
      <c r="G616" s="110">
        <f>SUM(F616*E616)</f>
        <v>0</v>
      </c>
      <c r="H616" s="110">
        <v>30</v>
      </c>
      <c r="I616" s="110">
        <f t="shared" si="179"/>
        <v>3090</v>
      </c>
      <c r="J616" s="110">
        <v>29</v>
      </c>
      <c r="K616" s="110">
        <f>SUM(J616*E616)/100</f>
        <v>2987</v>
      </c>
      <c r="L616" s="178">
        <v>8</v>
      </c>
      <c r="M616" s="178">
        <f>SUM(L616*E616)/100</f>
        <v>824</v>
      </c>
      <c r="N616" s="111"/>
      <c r="O616" s="111"/>
      <c r="P616" s="102">
        <v>5</v>
      </c>
      <c r="Q616" s="102">
        <f>SUM(P616*E616)/100</f>
        <v>515</v>
      </c>
      <c r="R616" s="104">
        <f>SUM(I616+E616+M616+O616+G616+K616+Q616)*15%</f>
        <v>2657.4</v>
      </c>
      <c r="S616" s="226">
        <f>SUM(E616+I616+O616+G616+K616+M616+Q616+R616)</f>
        <v>20373.4</v>
      </c>
      <c r="T616" s="55"/>
    </row>
    <row r="617" spans="1:20" ht="22.5">
      <c r="A617" s="224">
        <v>2</v>
      </c>
      <c r="B617" s="28" t="s">
        <v>175</v>
      </c>
      <c r="C617" s="4" t="s">
        <v>84</v>
      </c>
      <c r="D617" s="6">
        <v>0.5</v>
      </c>
      <c r="E617" s="110">
        <v>3229</v>
      </c>
      <c r="F617" s="110"/>
      <c r="G617" s="110">
        <f>SUM(F617*E617)</f>
        <v>0</v>
      </c>
      <c r="H617" s="110"/>
      <c r="I617" s="110">
        <f t="shared" si="179"/>
        <v>0</v>
      </c>
      <c r="J617" s="110">
        <v>15</v>
      </c>
      <c r="K617" s="110">
        <f>SUM(J617*E617)/100</f>
        <v>484.35</v>
      </c>
      <c r="L617" s="178">
        <v>4</v>
      </c>
      <c r="M617" s="178">
        <f>SUM(L617*E617)/100</f>
        <v>129.16</v>
      </c>
      <c r="N617" s="111"/>
      <c r="O617" s="111"/>
      <c r="P617" s="102"/>
      <c r="Q617" s="102">
        <f>SUM(P617*E617)/100</f>
        <v>0</v>
      </c>
      <c r="R617" s="104">
        <f>SUM(I617+E617+M617+O617+G617+K617+Q617)*15%</f>
        <v>576.3765</v>
      </c>
      <c r="S617" s="226">
        <f>SUM(E617+I617+O617+G617+K617+M617+Q617+R617)</f>
        <v>4418.8865</v>
      </c>
      <c r="T617" s="34"/>
    </row>
    <row r="618" spans="1:20" ht="12.75">
      <c r="A618" s="224"/>
      <c r="B618" s="29" t="s">
        <v>13</v>
      </c>
      <c r="C618" s="93"/>
      <c r="D618" s="29">
        <f>SUM(D616:D617)</f>
        <v>1.5</v>
      </c>
      <c r="E618" s="109">
        <f>SUM(E616:E617)</f>
        <v>13529</v>
      </c>
      <c r="F618" s="109"/>
      <c r="G618" s="109">
        <f>SUM(G616:G617)</f>
        <v>0</v>
      </c>
      <c r="H618" s="109"/>
      <c r="I618" s="109">
        <f>SUM(I616:I617)</f>
        <v>3090</v>
      </c>
      <c r="J618" s="109"/>
      <c r="K618" s="109">
        <f>SUM(K616:K617)</f>
        <v>3471.35</v>
      </c>
      <c r="L618" s="109"/>
      <c r="M618" s="109"/>
      <c r="N618" s="109"/>
      <c r="O618" s="109"/>
      <c r="P618" s="109"/>
      <c r="Q618" s="109">
        <f>SUM(Q616:Q617)</f>
        <v>515</v>
      </c>
      <c r="R618" s="109">
        <f>SUM(R616:R617)</f>
        <v>3233.7765</v>
      </c>
      <c r="S618" s="247">
        <f>SUM(S616:S617)</f>
        <v>24792.286500000002</v>
      </c>
      <c r="T618" s="11"/>
    </row>
    <row r="619" spans="1:20" ht="22.5">
      <c r="A619" s="224">
        <v>1</v>
      </c>
      <c r="B619" s="76" t="s">
        <v>176</v>
      </c>
      <c r="C619" s="4" t="s">
        <v>177</v>
      </c>
      <c r="D619" s="5">
        <v>1</v>
      </c>
      <c r="E619" s="110">
        <v>10300</v>
      </c>
      <c r="F619" s="110"/>
      <c r="G619" s="110">
        <f>SUM(F619*E619)</f>
        <v>0</v>
      </c>
      <c r="H619" s="110"/>
      <c r="I619" s="110">
        <f t="shared" si="179"/>
        <v>0</v>
      </c>
      <c r="J619" s="110">
        <v>29</v>
      </c>
      <c r="K619" s="110">
        <f>SUM(J619*E619)/100</f>
        <v>2987</v>
      </c>
      <c r="L619" s="178">
        <v>8</v>
      </c>
      <c r="M619" s="178">
        <f>SUM(L619*E619)/100</f>
        <v>824</v>
      </c>
      <c r="N619" s="111"/>
      <c r="O619" s="111"/>
      <c r="P619" s="102">
        <v>5</v>
      </c>
      <c r="Q619" s="102">
        <f>SUM(P619*E619)/100</f>
        <v>515</v>
      </c>
      <c r="R619" s="104">
        <f>SUM(I619+E619+M619+O619+G619+K619+Q619)*15%</f>
        <v>2193.9</v>
      </c>
      <c r="S619" s="226">
        <f>SUM(E619+I619+O619+G619+K619+M619+Q619+R619)</f>
        <v>16819.9</v>
      </c>
      <c r="T619" s="55"/>
    </row>
    <row r="620" spans="1:20" ht="22.5">
      <c r="A620" s="224">
        <v>2</v>
      </c>
      <c r="B620" s="76" t="s">
        <v>176</v>
      </c>
      <c r="C620" s="4" t="s">
        <v>84</v>
      </c>
      <c r="D620" s="5">
        <v>0.5</v>
      </c>
      <c r="E620" s="110">
        <v>3229</v>
      </c>
      <c r="F620" s="110"/>
      <c r="G620" s="110"/>
      <c r="H620" s="110"/>
      <c r="I620" s="110">
        <f t="shared" si="179"/>
        <v>0</v>
      </c>
      <c r="J620" s="110">
        <v>15</v>
      </c>
      <c r="K620" s="110">
        <f>SUM(J620*E620)/100</f>
        <v>484.35</v>
      </c>
      <c r="L620" s="178">
        <v>4</v>
      </c>
      <c r="M620" s="178">
        <f>SUM(L620*E620)/100</f>
        <v>129.16</v>
      </c>
      <c r="N620" s="111"/>
      <c r="O620" s="111"/>
      <c r="P620" s="102"/>
      <c r="Q620" s="102"/>
      <c r="R620" s="104">
        <f>SUM(I620+E620+M620+O620+G620+K620+Q620)*15%</f>
        <v>576.3765</v>
      </c>
      <c r="S620" s="226">
        <f>SUM(E620+I620+O620+G620+K620+M620+Q620+R620)</f>
        <v>4418.8865</v>
      </c>
      <c r="T620" s="34"/>
    </row>
    <row r="621" spans="1:20" ht="12.75">
      <c r="A621" s="224"/>
      <c r="B621" s="29" t="s">
        <v>13</v>
      </c>
      <c r="C621" s="93"/>
      <c r="D621" s="29">
        <f>SUM(D619:D620)</f>
        <v>1.5</v>
      </c>
      <c r="E621" s="109">
        <f>SUM(E619:E620)</f>
        <v>13529</v>
      </c>
      <c r="F621" s="109"/>
      <c r="G621" s="109">
        <f>SUM(G619:G620)</f>
        <v>0</v>
      </c>
      <c r="H621" s="109"/>
      <c r="I621" s="109">
        <f>SUM(I619:I620)</f>
        <v>0</v>
      </c>
      <c r="J621" s="109"/>
      <c r="K621" s="109">
        <f>SUM(K619:K620)</f>
        <v>3471.35</v>
      </c>
      <c r="L621" s="109"/>
      <c r="M621" s="109">
        <f>SUM(M619:M620)</f>
        <v>953.16</v>
      </c>
      <c r="N621" s="109"/>
      <c r="O621" s="109">
        <f>SUM(O619:O620)</f>
        <v>0</v>
      </c>
      <c r="P621" s="109"/>
      <c r="Q621" s="109">
        <f>SUM(Q619:Q620)</f>
        <v>515</v>
      </c>
      <c r="R621" s="109">
        <f>SUM(R619:R620)</f>
        <v>2770.2765</v>
      </c>
      <c r="S621" s="247">
        <f>SUM(S619:S620)</f>
        <v>21238.786500000002</v>
      </c>
      <c r="T621" s="11"/>
    </row>
    <row r="622" spans="1:20" ht="12.75">
      <c r="A622" s="224">
        <v>1</v>
      </c>
      <c r="B622" s="28" t="s">
        <v>178</v>
      </c>
      <c r="C622" s="2" t="s">
        <v>147</v>
      </c>
      <c r="D622" s="5">
        <v>1</v>
      </c>
      <c r="E622" s="110">
        <v>10300</v>
      </c>
      <c r="F622" s="110"/>
      <c r="G622" s="110">
        <f>SUM(F622*E622)</f>
        <v>0</v>
      </c>
      <c r="H622" s="110"/>
      <c r="I622" s="110">
        <f t="shared" si="179"/>
        <v>0</v>
      </c>
      <c r="J622" s="110">
        <v>15</v>
      </c>
      <c r="K622" s="110">
        <f>SUM(J622*E622)/100</f>
        <v>1545</v>
      </c>
      <c r="L622" s="178">
        <v>8</v>
      </c>
      <c r="M622" s="178">
        <f>SUM(L622*E622)/100</f>
        <v>824</v>
      </c>
      <c r="N622" s="111"/>
      <c r="O622" s="111"/>
      <c r="P622" s="102">
        <v>5</v>
      </c>
      <c r="Q622" s="102">
        <f>SUM(P622*E622)/100</f>
        <v>515</v>
      </c>
      <c r="R622" s="104">
        <f>SUM(I622+E622+M622+O622+G622+K622+Q622)*15%</f>
        <v>1977.6</v>
      </c>
      <c r="S622" s="226">
        <f>SUM(E622+I622+O622+G622+K622+M622+Q622+R622)</f>
        <v>15161.6</v>
      </c>
      <c r="T622" s="55"/>
    </row>
    <row r="623" spans="1:20" ht="22.5">
      <c r="A623" s="224">
        <v>2</v>
      </c>
      <c r="B623" s="28" t="s">
        <v>178</v>
      </c>
      <c r="C623" s="4" t="s">
        <v>84</v>
      </c>
      <c r="D623" s="6">
        <v>0.5</v>
      </c>
      <c r="E623" s="110">
        <f>6210*D623</f>
        <v>3105</v>
      </c>
      <c r="F623" s="110"/>
      <c r="G623" s="110">
        <f>SUM(F623*E623)</f>
        <v>0</v>
      </c>
      <c r="H623" s="110"/>
      <c r="I623" s="110">
        <f t="shared" si="179"/>
        <v>0</v>
      </c>
      <c r="J623" s="110">
        <v>10</v>
      </c>
      <c r="K623" s="110">
        <f>SUM(J623*E623)/100</f>
        <v>310.5</v>
      </c>
      <c r="L623" s="178">
        <v>4</v>
      </c>
      <c r="M623" s="178">
        <f>SUM(L623*E623)/100</f>
        <v>124.2</v>
      </c>
      <c r="N623" s="111"/>
      <c r="O623" s="111"/>
      <c r="P623" s="102"/>
      <c r="Q623" s="102">
        <f>SUM(P623*E623)</f>
        <v>0</v>
      </c>
      <c r="R623" s="104">
        <f>SUM(I623+E623+M623+O623+G623+K623+Q623)*15%</f>
        <v>530.9549999999999</v>
      </c>
      <c r="S623" s="226">
        <f>SUM(E623+I623+O623+G623+K623+M623+Q623+R623)</f>
        <v>4070.6549999999997</v>
      </c>
      <c r="T623" s="34"/>
    </row>
    <row r="624" spans="1:20" ht="12.75">
      <c r="A624" s="224"/>
      <c r="B624" s="29" t="s">
        <v>13</v>
      </c>
      <c r="C624" s="93"/>
      <c r="D624" s="29">
        <f>SUM(D622:D623)</f>
        <v>1.5</v>
      </c>
      <c r="E624" s="108">
        <f>SUM(E622:E623)</f>
        <v>13405</v>
      </c>
      <c r="F624" s="108"/>
      <c r="G624" s="108">
        <f>SUM(G622:G623)</f>
        <v>0</v>
      </c>
      <c r="H624" s="108"/>
      <c r="I624" s="108">
        <f>SUM(I622:I623)</f>
        <v>0</v>
      </c>
      <c r="J624" s="108"/>
      <c r="K624" s="108">
        <f>SUM(K622:K623)</f>
        <v>1855.5</v>
      </c>
      <c r="L624" s="108"/>
      <c r="M624" s="108"/>
      <c r="N624" s="108"/>
      <c r="O624" s="108"/>
      <c r="P624" s="108"/>
      <c r="Q624" s="108">
        <f>SUM(Q622:Q623)</f>
        <v>515</v>
      </c>
      <c r="R624" s="108">
        <f>SUM(R622:R623)</f>
        <v>2508.555</v>
      </c>
      <c r="S624" s="217">
        <f>SUM(S622:S623)</f>
        <v>19232.255</v>
      </c>
      <c r="T624" s="34"/>
    </row>
    <row r="625" spans="1:20" ht="12.75">
      <c r="A625" s="224">
        <v>1</v>
      </c>
      <c r="B625" s="28" t="s">
        <v>179</v>
      </c>
      <c r="C625" s="96" t="s">
        <v>147</v>
      </c>
      <c r="D625" s="31">
        <v>1</v>
      </c>
      <c r="E625" s="122">
        <v>10300</v>
      </c>
      <c r="F625" s="122"/>
      <c r="G625" s="112">
        <f>SUM(F625*E625)</f>
        <v>0</v>
      </c>
      <c r="H625" s="112"/>
      <c r="I625" s="112"/>
      <c r="J625" s="122"/>
      <c r="K625" s="110">
        <f>SUM(J625*E625)/100</f>
        <v>0</v>
      </c>
      <c r="L625" s="178">
        <v>8</v>
      </c>
      <c r="M625" s="178">
        <f>SUM(L625*E625)/100</f>
        <v>824</v>
      </c>
      <c r="N625" s="122"/>
      <c r="O625" s="122"/>
      <c r="P625" s="122">
        <v>5</v>
      </c>
      <c r="Q625" s="102">
        <f>SUM(P625*E625)/100</f>
        <v>515</v>
      </c>
      <c r="R625" s="104">
        <f>SUM(I625+E625+M625+O625+G625+K625+Q625)*15%</f>
        <v>1745.85</v>
      </c>
      <c r="S625" s="226">
        <f>SUM(E625+I625+O625+G625+K625+M625+Q625+R625)</f>
        <v>13384.85</v>
      </c>
      <c r="T625" s="55"/>
    </row>
    <row r="626" spans="1:20" ht="22.5">
      <c r="A626" s="224">
        <v>2</v>
      </c>
      <c r="B626" s="28" t="s">
        <v>179</v>
      </c>
      <c r="C626" s="4" t="s">
        <v>84</v>
      </c>
      <c r="D626" s="31">
        <v>0.5</v>
      </c>
      <c r="E626" s="122">
        <v>3229</v>
      </c>
      <c r="F626" s="122"/>
      <c r="G626" s="112"/>
      <c r="H626" s="112"/>
      <c r="I626" s="110">
        <f>(E626*H626)/100</f>
        <v>0</v>
      </c>
      <c r="J626" s="122">
        <v>15</v>
      </c>
      <c r="K626" s="110">
        <f>SUM(J626*E626)/100</f>
        <v>484.35</v>
      </c>
      <c r="L626" s="178">
        <v>4</v>
      </c>
      <c r="M626" s="178">
        <f>SUM(L626*E626)/100</f>
        <v>129.16</v>
      </c>
      <c r="N626" s="122"/>
      <c r="O626" s="122"/>
      <c r="P626" s="122"/>
      <c r="Q626" s="102">
        <f>SUM(P626*E626)/100</f>
        <v>0</v>
      </c>
      <c r="R626" s="104">
        <f>SUM(I626+E626+M626+O626+G626+K626+Q626)*15%</f>
        <v>576.3765</v>
      </c>
      <c r="S626" s="226">
        <f>SUM(E626+I626+O626+G626+K626+M626+Q626+R626)</f>
        <v>4418.8865</v>
      </c>
      <c r="T626" s="145"/>
    </row>
    <row r="627" spans="1:20" ht="12.75">
      <c r="A627" s="224" t="s">
        <v>279</v>
      </c>
      <c r="B627" s="29" t="s">
        <v>13</v>
      </c>
      <c r="C627" s="93"/>
      <c r="D627" s="29">
        <f>SUM(D625:D626)</f>
        <v>1.5</v>
      </c>
      <c r="E627" s="109">
        <f>SUM(E625:E626)</f>
        <v>13529</v>
      </c>
      <c r="F627" s="109"/>
      <c r="G627" s="109">
        <f>SUM(G625:G626)</f>
        <v>0</v>
      </c>
      <c r="H627" s="109"/>
      <c r="I627" s="109">
        <f>SUM(I625:I626)</f>
        <v>0</v>
      </c>
      <c r="J627" s="109"/>
      <c r="K627" s="109">
        <f>SUM(K625:K626)</f>
        <v>484.35</v>
      </c>
      <c r="L627" s="109"/>
      <c r="M627" s="109"/>
      <c r="N627" s="109"/>
      <c r="O627" s="109"/>
      <c r="P627" s="109"/>
      <c r="Q627" s="109">
        <f>SUM(Q625:Q626)</f>
        <v>515</v>
      </c>
      <c r="R627" s="109">
        <f>SUM(R625:R626)</f>
        <v>2322.2264999999998</v>
      </c>
      <c r="S627" s="247">
        <f>SUM(S625:S626)</f>
        <v>17803.7365</v>
      </c>
      <c r="T627" s="11"/>
    </row>
    <row r="628" spans="1:20" ht="12.75">
      <c r="A628" s="224">
        <v>1</v>
      </c>
      <c r="B628" s="28" t="s">
        <v>180</v>
      </c>
      <c r="C628" s="96" t="s">
        <v>15</v>
      </c>
      <c r="D628" s="31">
        <v>0.5</v>
      </c>
      <c r="E628" s="123">
        <v>5000</v>
      </c>
      <c r="F628" s="123"/>
      <c r="G628" s="124">
        <f>SUM(F628*E628)</f>
        <v>0</v>
      </c>
      <c r="H628" s="124"/>
      <c r="I628" s="110">
        <f>(E628*H628)/100</f>
        <v>0</v>
      </c>
      <c r="J628" s="123">
        <v>29</v>
      </c>
      <c r="K628" s="124">
        <f>SUM(J628*E628)/100</f>
        <v>1450</v>
      </c>
      <c r="L628" s="178">
        <v>8</v>
      </c>
      <c r="M628" s="178">
        <f>SUM(L628*E628)/100</f>
        <v>400</v>
      </c>
      <c r="N628" s="123"/>
      <c r="O628" s="123"/>
      <c r="P628" s="123">
        <v>5</v>
      </c>
      <c r="Q628" s="125">
        <f>SUM(P628*E628)/100</f>
        <v>250</v>
      </c>
      <c r="R628" s="104">
        <f>SUM(I628+E628+M628+O628+G628+K628+Q628)*15%</f>
        <v>1065</v>
      </c>
      <c r="S628" s="226">
        <f>SUM(E628+I628+O628+G628+K628+M628+Q628+R628)</f>
        <v>8165</v>
      </c>
      <c r="T628" s="55"/>
    </row>
    <row r="629" spans="1:20" ht="12.75">
      <c r="A629" s="224"/>
      <c r="B629" s="29" t="s">
        <v>13</v>
      </c>
      <c r="C629" s="93"/>
      <c r="D629" s="29">
        <f>SUM(D628:D628)</f>
        <v>0.5</v>
      </c>
      <c r="E629" s="109">
        <f>SUM(E628:E628)</f>
        <v>5000</v>
      </c>
      <c r="F629" s="109"/>
      <c r="G629" s="109">
        <f>SUM(G628:G628)</f>
        <v>0</v>
      </c>
      <c r="H629" s="109"/>
      <c r="I629" s="109">
        <f>SUM(I628:I628)</f>
        <v>0</v>
      </c>
      <c r="J629" s="109"/>
      <c r="K629" s="109">
        <f>SUM(K628:K628)</f>
        <v>1450</v>
      </c>
      <c r="L629" s="109"/>
      <c r="M629" s="109"/>
      <c r="N629" s="109"/>
      <c r="O629" s="109"/>
      <c r="P629" s="109"/>
      <c r="Q629" s="109">
        <f>SUM(Q628:Q628)</f>
        <v>250</v>
      </c>
      <c r="R629" s="109">
        <f>SUM(R628:R628)</f>
        <v>1065</v>
      </c>
      <c r="S629" s="247">
        <f>SUM(S628:S628)</f>
        <v>8165</v>
      </c>
      <c r="T629" s="201"/>
    </row>
    <row r="630" spans="1:20" ht="12.75">
      <c r="A630" s="207">
        <v>1</v>
      </c>
      <c r="B630" s="7" t="s">
        <v>181</v>
      </c>
      <c r="C630" s="2" t="s">
        <v>152</v>
      </c>
      <c r="D630" s="5">
        <v>1</v>
      </c>
      <c r="E630" s="110">
        <v>10300</v>
      </c>
      <c r="F630" s="110"/>
      <c r="G630" s="110">
        <f>SUM(F630*E630)</f>
        <v>0</v>
      </c>
      <c r="H630" s="110"/>
      <c r="I630" s="110">
        <f aca="true" t="shared" si="180" ref="I630:I647">(E630*H630)/100</f>
        <v>0</v>
      </c>
      <c r="J630" s="110">
        <v>29</v>
      </c>
      <c r="K630" s="124">
        <f>SUM(J630*E630)/100</f>
        <v>2987</v>
      </c>
      <c r="L630" s="178">
        <v>8</v>
      </c>
      <c r="M630" s="178">
        <f>SUM(L630*E630)/100</f>
        <v>824</v>
      </c>
      <c r="N630" s="123"/>
      <c r="O630" s="123"/>
      <c r="P630" s="123">
        <v>5</v>
      </c>
      <c r="Q630" s="125">
        <f>SUM(P630*E630)/100</f>
        <v>515</v>
      </c>
      <c r="R630" s="104">
        <f>SUM(I630+E630+M630+O630+G630+K630+Q630)*15%</f>
        <v>2193.9</v>
      </c>
      <c r="S630" s="226">
        <f>SUM(E630+I630+O630+G630+K630+M630+Q630+R630)</f>
        <v>16819.9</v>
      </c>
      <c r="T630" s="55"/>
    </row>
    <row r="631" spans="1:20" ht="22.5">
      <c r="A631" s="250">
        <v>2</v>
      </c>
      <c r="B631" s="7" t="s">
        <v>181</v>
      </c>
      <c r="C631" s="4" t="s">
        <v>84</v>
      </c>
      <c r="D631" s="6">
        <v>0.5</v>
      </c>
      <c r="E631" s="110">
        <v>3105</v>
      </c>
      <c r="F631" s="110"/>
      <c r="G631" s="110">
        <f>SUM(F631*E631)</f>
        <v>0</v>
      </c>
      <c r="H631" s="110"/>
      <c r="I631" s="110">
        <f t="shared" si="180"/>
        <v>0</v>
      </c>
      <c r="J631" s="110">
        <v>15</v>
      </c>
      <c r="K631" s="124">
        <f>SUM(J631*E631)/100</f>
        <v>465.75</v>
      </c>
      <c r="L631" s="178">
        <v>4</v>
      </c>
      <c r="M631" s="178">
        <f>SUM(L631*E631)/100</f>
        <v>124.2</v>
      </c>
      <c r="N631" s="123"/>
      <c r="O631" s="123"/>
      <c r="P631" s="123"/>
      <c r="Q631" s="125">
        <f>SUM(P631*E631)/100</f>
        <v>0</v>
      </c>
      <c r="R631" s="104">
        <f>SUM(I631+E631+M631+O631+G631+K631+Q631)*15%</f>
        <v>554.2425</v>
      </c>
      <c r="S631" s="226">
        <f>SUM(E631+I631+O631+G631+K631+M631+Q631+R631)</f>
        <v>4249.1925</v>
      </c>
      <c r="T631" s="200"/>
    </row>
    <row r="632" spans="1:20" ht="12.75">
      <c r="A632" s="224"/>
      <c r="B632" s="29" t="s">
        <v>13</v>
      </c>
      <c r="C632" s="93"/>
      <c r="D632" s="29">
        <f>SUM(D630:D631)</f>
        <v>1.5</v>
      </c>
      <c r="E632" s="109">
        <f>SUM(E630:E631)</f>
        <v>13405</v>
      </c>
      <c r="F632" s="109"/>
      <c r="G632" s="109">
        <f>SUM(G630:G631)</f>
        <v>0</v>
      </c>
      <c r="H632" s="109"/>
      <c r="I632" s="109">
        <f>SUM(I630:I631)</f>
        <v>0</v>
      </c>
      <c r="J632" s="109"/>
      <c r="K632" s="109">
        <f>SUM(K630:K631)</f>
        <v>3452.75</v>
      </c>
      <c r="L632" s="109"/>
      <c r="M632" s="109"/>
      <c r="N632" s="109"/>
      <c r="O632" s="109"/>
      <c r="P632" s="109"/>
      <c r="Q632" s="109">
        <f>SUM(Q630:Q631)</f>
        <v>515</v>
      </c>
      <c r="R632" s="109">
        <f>SUM(R630:R631)</f>
        <v>2748.1425</v>
      </c>
      <c r="S632" s="246">
        <f>SUM(S630:S631)</f>
        <v>21069.092500000002</v>
      </c>
      <c r="T632" s="200"/>
    </row>
    <row r="633" spans="1:20" ht="12.75">
      <c r="A633" s="224">
        <v>1</v>
      </c>
      <c r="B633" s="28" t="s">
        <v>182</v>
      </c>
      <c r="C633" s="2" t="s">
        <v>245</v>
      </c>
      <c r="D633" s="5">
        <v>1</v>
      </c>
      <c r="E633" s="110">
        <v>10300</v>
      </c>
      <c r="F633" s="110"/>
      <c r="G633" s="110">
        <f>SUM(F633*E633)</f>
        <v>0</v>
      </c>
      <c r="H633" s="110"/>
      <c r="I633" s="110">
        <f t="shared" si="180"/>
        <v>0</v>
      </c>
      <c r="J633" s="110">
        <v>15</v>
      </c>
      <c r="K633" s="110">
        <f>SUM(J633*E633)/100</f>
        <v>1545</v>
      </c>
      <c r="L633" s="178">
        <v>8</v>
      </c>
      <c r="M633" s="178">
        <f>SUM(L633*E633)/100</f>
        <v>824</v>
      </c>
      <c r="N633" s="111"/>
      <c r="O633" s="111"/>
      <c r="P633" s="102">
        <v>5</v>
      </c>
      <c r="Q633" s="102">
        <f>SUM(P633*E633)/100</f>
        <v>515</v>
      </c>
      <c r="R633" s="104">
        <f>SUM(I633+E633+M633+O633+G633+K633+Q633)*15%</f>
        <v>1977.6</v>
      </c>
      <c r="S633" s="226">
        <f>SUM(E633+I633+O633+G633+K633+M633+Q633+R633)</f>
        <v>15161.6</v>
      </c>
      <c r="T633" s="55"/>
    </row>
    <row r="634" spans="1:20" ht="22.5">
      <c r="A634" s="224">
        <v>2</v>
      </c>
      <c r="B634" s="28" t="s">
        <v>182</v>
      </c>
      <c r="C634" s="4" t="s">
        <v>84</v>
      </c>
      <c r="D634" s="5">
        <v>0.5</v>
      </c>
      <c r="E634" s="110">
        <v>3229</v>
      </c>
      <c r="F634" s="110"/>
      <c r="G634" s="110"/>
      <c r="H634" s="110"/>
      <c r="I634" s="110">
        <f t="shared" si="180"/>
        <v>0</v>
      </c>
      <c r="J634" s="110">
        <v>15</v>
      </c>
      <c r="K634" s="110">
        <f>SUM(J634*E634)/100</f>
        <v>484.35</v>
      </c>
      <c r="L634" s="178">
        <v>4</v>
      </c>
      <c r="M634" s="178">
        <f>SUM(L634*E634)/100</f>
        <v>129.16</v>
      </c>
      <c r="N634" s="111"/>
      <c r="O634" s="111"/>
      <c r="P634" s="102"/>
      <c r="Q634" s="102"/>
      <c r="R634" s="104">
        <f>SUM(I634+E634+M634+O634+G634+K634+Q634)*15%</f>
        <v>576.3765</v>
      </c>
      <c r="S634" s="226">
        <f>SUM(E634+I634+O634+G634+K634+M634+Q634+R634)</f>
        <v>4418.8865</v>
      </c>
      <c r="T634" s="34"/>
    </row>
    <row r="635" spans="1:20" ht="12.75">
      <c r="A635" s="241"/>
      <c r="B635" s="29" t="s">
        <v>13</v>
      </c>
      <c r="C635" s="93"/>
      <c r="D635" s="29">
        <f>SUM(D633:D634)</f>
        <v>1.5</v>
      </c>
      <c r="E635" s="109">
        <f>SUM(E633:E634)</f>
        <v>13529</v>
      </c>
      <c r="F635" s="109"/>
      <c r="G635" s="109">
        <f>SUM(G633:G634)</f>
        <v>0</v>
      </c>
      <c r="H635" s="109"/>
      <c r="I635" s="109">
        <f>SUM(I633:I634)</f>
        <v>0</v>
      </c>
      <c r="J635" s="109"/>
      <c r="K635" s="109">
        <f>SUM(K633:K634)</f>
        <v>2029.35</v>
      </c>
      <c r="L635" s="109"/>
      <c r="M635" s="109"/>
      <c r="N635" s="109"/>
      <c r="O635" s="109"/>
      <c r="P635" s="109"/>
      <c r="Q635" s="109">
        <f>SUM(Q633:Q634)</f>
        <v>515</v>
      </c>
      <c r="R635" s="109">
        <f>SUM(R633:R634)</f>
        <v>2553.9764999999998</v>
      </c>
      <c r="S635" s="247">
        <f>SUM(S633:S634)</f>
        <v>19580.4865</v>
      </c>
      <c r="T635" s="11"/>
    </row>
    <row r="636" spans="1:20" ht="12.75">
      <c r="A636" s="207">
        <v>1</v>
      </c>
      <c r="B636" s="28" t="s">
        <v>183</v>
      </c>
      <c r="C636" s="2" t="s">
        <v>147</v>
      </c>
      <c r="D636" s="5">
        <v>1</v>
      </c>
      <c r="E636" s="110">
        <v>10300</v>
      </c>
      <c r="F636" s="110"/>
      <c r="G636" s="110">
        <f>SUM(F636*E636)</f>
        <v>0</v>
      </c>
      <c r="H636" s="110"/>
      <c r="I636" s="110">
        <f t="shared" si="180"/>
        <v>0</v>
      </c>
      <c r="J636" s="110"/>
      <c r="K636" s="110">
        <f>SUM(J636*E636)/100</f>
        <v>0</v>
      </c>
      <c r="L636" s="178">
        <v>8</v>
      </c>
      <c r="M636" s="178">
        <f>SUM(L636*E636)/100</f>
        <v>824</v>
      </c>
      <c r="N636" s="111"/>
      <c r="O636" s="111"/>
      <c r="P636" s="102">
        <v>5</v>
      </c>
      <c r="Q636" s="102">
        <f>SUM(P636*E636)/100</f>
        <v>515</v>
      </c>
      <c r="R636" s="104">
        <f>SUM(I636+E636+M636+O636+G636+K636+Q636)*15%</f>
        <v>1745.85</v>
      </c>
      <c r="S636" s="226">
        <f>SUM(E636+I636+O636+G636+K636+M636+Q636+R636)</f>
        <v>13384.85</v>
      </c>
      <c r="T636" s="55"/>
    </row>
    <row r="637" spans="1:20" ht="12.75">
      <c r="A637" s="251"/>
      <c r="B637" s="29" t="s">
        <v>13</v>
      </c>
      <c r="C637" s="97"/>
      <c r="D637" s="29">
        <f>SUM(D636:D636)</f>
        <v>1</v>
      </c>
      <c r="E637" s="109">
        <f>SUM(E636:E636)</f>
        <v>10300</v>
      </c>
      <c r="F637" s="109"/>
      <c r="G637" s="109">
        <f>SUM(G636:G636)</f>
        <v>0</v>
      </c>
      <c r="H637" s="109"/>
      <c r="I637" s="109">
        <f>SUM(I636:I636)</f>
        <v>0</v>
      </c>
      <c r="J637" s="109"/>
      <c r="K637" s="109">
        <f>SUM(K636:K636)</f>
        <v>0</v>
      </c>
      <c r="L637" s="109"/>
      <c r="M637" s="109"/>
      <c r="N637" s="109"/>
      <c r="O637" s="109"/>
      <c r="P637" s="109"/>
      <c r="Q637" s="109">
        <f>SUM(Q636:Q636)</f>
        <v>515</v>
      </c>
      <c r="R637" s="109">
        <f>SUM(R636:R636)</f>
        <v>1745.85</v>
      </c>
      <c r="S637" s="247">
        <f>SUM(S636:S636)</f>
        <v>13384.85</v>
      </c>
      <c r="T637" s="34"/>
    </row>
    <row r="638" spans="1:20" ht="12.75">
      <c r="A638" s="252">
        <v>1</v>
      </c>
      <c r="B638" s="28" t="s">
        <v>184</v>
      </c>
      <c r="C638" s="2" t="s">
        <v>147</v>
      </c>
      <c r="D638" s="5">
        <v>1</v>
      </c>
      <c r="E638" s="110">
        <v>10300</v>
      </c>
      <c r="F638" s="110"/>
      <c r="G638" s="110">
        <f>SUM(F638*E638)</f>
        <v>0</v>
      </c>
      <c r="H638" s="110"/>
      <c r="I638" s="110">
        <f t="shared" si="180"/>
        <v>0</v>
      </c>
      <c r="J638" s="110">
        <v>29</v>
      </c>
      <c r="K638" s="110">
        <f>SUM(J638*E638)/100</f>
        <v>2987</v>
      </c>
      <c r="L638" s="178">
        <v>8</v>
      </c>
      <c r="M638" s="178">
        <f>SUM(L638*E638)/100</f>
        <v>824</v>
      </c>
      <c r="N638" s="111"/>
      <c r="O638" s="111"/>
      <c r="P638" s="102">
        <v>5</v>
      </c>
      <c r="Q638" s="102">
        <f>SUM(P638*E638)/100</f>
        <v>515</v>
      </c>
      <c r="R638" s="104">
        <f>SUM(I638+E638+M638+O638+G638+K638+Q638)*15%</f>
        <v>2193.9</v>
      </c>
      <c r="S638" s="226">
        <f>SUM(E638+I638+O638+G638+K638+M638+Q638+R638)</f>
        <v>16819.9</v>
      </c>
      <c r="T638" s="55"/>
    </row>
    <row r="639" spans="1:20" ht="22.5">
      <c r="A639" s="251">
        <v>2</v>
      </c>
      <c r="B639" s="28" t="s">
        <v>184</v>
      </c>
      <c r="C639" s="4" t="s">
        <v>84</v>
      </c>
      <c r="D639" s="5">
        <v>0.5</v>
      </c>
      <c r="E639" s="110">
        <v>3229</v>
      </c>
      <c r="F639" s="110"/>
      <c r="G639" s="110"/>
      <c r="H639" s="110"/>
      <c r="I639" s="110">
        <f t="shared" si="180"/>
        <v>0</v>
      </c>
      <c r="J639" s="110"/>
      <c r="K639" s="110">
        <f>SUM(J639*E639)/100</f>
        <v>0</v>
      </c>
      <c r="L639" s="178">
        <v>4</v>
      </c>
      <c r="M639" s="178">
        <f>SUM(L639*E639)/100</f>
        <v>129.16</v>
      </c>
      <c r="N639" s="111"/>
      <c r="O639" s="111"/>
      <c r="P639" s="102"/>
      <c r="Q639" s="102"/>
      <c r="R639" s="104">
        <f>SUM(I639+E639+M639+O639+G639+K639+Q639)*15%</f>
        <v>503.72399999999993</v>
      </c>
      <c r="S639" s="226">
        <f>SUM(E639+I639+O639+G639+K639+M639+Q639+R639)</f>
        <v>3861.884</v>
      </c>
      <c r="T639" s="34"/>
    </row>
    <row r="640" spans="1:20" ht="12.75">
      <c r="A640" s="251"/>
      <c r="B640" s="29" t="s">
        <v>13</v>
      </c>
      <c r="C640" s="93"/>
      <c r="D640" s="29">
        <f>SUM(D638:D639)</f>
        <v>1.5</v>
      </c>
      <c r="E640" s="109">
        <f>SUM(E638:E639)</f>
        <v>13529</v>
      </c>
      <c r="F640" s="109"/>
      <c r="G640" s="109">
        <f>SUM(G638:G639)</f>
        <v>0</v>
      </c>
      <c r="H640" s="109"/>
      <c r="I640" s="109">
        <f>SUM(I638:I639)</f>
        <v>0</v>
      </c>
      <c r="J640" s="109"/>
      <c r="K640" s="109">
        <f>SUM(K638:K639)</f>
        <v>2987</v>
      </c>
      <c r="L640" s="109"/>
      <c r="M640" s="109"/>
      <c r="N640" s="109"/>
      <c r="O640" s="109"/>
      <c r="P640" s="109"/>
      <c r="Q640" s="109">
        <f>SUM(Q638:Q639)</f>
        <v>515</v>
      </c>
      <c r="R640" s="109">
        <f>SUM(R638:R639)</f>
        <v>2697.624</v>
      </c>
      <c r="S640" s="247">
        <f>SUM(S638:S639)</f>
        <v>20681.784</v>
      </c>
      <c r="T640" s="34"/>
    </row>
    <row r="641" spans="1:20" ht="12.75">
      <c r="A641" s="248"/>
      <c r="B641" s="29" t="s">
        <v>258</v>
      </c>
      <c r="C641" s="93"/>
      <c r="D641" s="30">
        <f>D539+D542+D545+D548+D551+D554+D557+D560+D563+D566+D569+D572+D576+D580+D583+D585+D588+D590+D592+D595+D598+D601+D604+D607+D610+D612+D615+D618+D621+D624+D627+D629+D632+D635+D637+D640</f>
        <v>51.5</v>
      </c>
      <c r="E641" s="109">
        <f>E539+E542+E545+E548+E551+E554+E557+E560+E563+E566+E569+E572+E576+E580+E583+E585+E588+E590+E592+E595+E598+E601+E604+E607+E610+E612+E615+E618+E621+E624+E627+E629+E632+E635+E637+E640</f>
        <v>469451</v>
      </c>
      <c r="F641" s="109"/>
      <c r="G641" s="109">
        <f>G539+G542+G545+G548+G551+G554+G557+G560+G563+G566+G569+G572+G576+G580+G583+G585+G588+G590+G592+G595+G598+G601+G604+G607+G610+G612+G615+G618+G621+G624+G627+G629+G632+G635+G637+G640</f>
        <v>0</v>
      </c>
      <c r="H641" s="109"/>
      <c r="I641" s="182">
        <f>I539+I542+I545+I548+I551+I554+I557+I560+I563+I566+I569+I572+I576+I580+I583+I585+I588+I590+I592+I595+I598+I601+I604+I607+I610+I612+I615+I618+I621+I624+I627+I629+I632+I635+I637+I640</f>
        <v>17510</v>
      </c>
      <c r="J641" s="109"/>
      <c r="K641" s="109">
        <f>K539+K542+K545+K548+K551+K554+K557+K560+K563+K566+K569+K572+K576+K580+K583+K585+K588+K590+K592+K595+K598+K601+K604+K607+K610+K612+K615+K618+K621+K624+K627+K629+K632+K635+K637+K640</f>
        <v>87033.65000000001</v>
      </c>
      <c r="L641" s="109"/>
      <c r="M641" s="109">
        <f>M539+M542+M545+M548+M551+M554+M557+M560+M563+M566+M569+M572+M576+M580+M583+M585+M588+M590+M592+M595+M598+M601+M604+M607+M610+M612+M615+M618+M621+M624+M627+M629+M632+M635+M637+M640</f>
        <v>1906.32</v>
      </c>
      <c r="N641" s="109"/>
      <c r="O641" s="109">
        <f>O539+O542+O545+O548+O551+O554+O557+O560+O563+O566+O569+O572+O576+O580+O583+O585+O588+O590+O592+O595+O598+O601+O604+O607+O610+O612+O615+O618+O621+O624+O627+O629+O632+O635+O637+O640</f>
        <v>0</v>
      </c>
      <c r="P641" s="109"/>
      <c r="Q641" s="109">
        <f>Q539+Q542+Q545+Q548+Q551+Q554+Q557+Q560+Q563+Q566+Q569+Q572+Q576+Q580+Q583+Q585+Q588+Q590+Q592+Q595+Q598+Q601+Q604+Q607+Q610+Q612+Q615+Q618+Q621+Q624+Q627+Q629+Q632+Q635+Q637+Q640</f>
        <v>18480</v>
      </c>
      <c r="R641" s="109">
        <f>R539+R542+R545+R548+R551+R554+R557+R560+R563+R566+R569+R572+R576+R580+R583+R585+R588+R590+R592+R595+R598+R601+R604+R607+R610+R612+R615+R618+R621+R624+R627+R629+R632+R635+R637+R640</f>
        <v>93886.12950000001</v>
      </c>
      <c r="S641" s="247">
        <f>S539+S542+S545+S548+S551+S554+S557+S560+S563+S566+S569+S572+S576+S580+S583+S585+S588+S590+S592+S595+S598+S601+S604+S607+S610+S612+S615+S618+S621+S624+S627+S629+S632+S635+S637+S640</f>
        <v>719793.6595000001</v>
      </c>
      <c r="T641" s="100"/>
    </row>
    <row r="642" spans="1:20" ht="12.75">
      <c r="A642" s="225">
        <v>1</v>
      </c>
      <c r="B642" s="6" t="s">
        <v>98</v>
      </c>
      <c r="C642" s="4" t="s">
        <v>246</v>
      </c>
      <c r="D642" s="5">
        <v>1</v>
      </c>
      <c r="E642" s="102">
        <v>14800</v>
      </c>
      <c r="F642" s="102"/>
      <c r="G642" s="102">
        <f>SUM(F642*E642)</f>
        <v>0</v>
      </c>
      <c r="H642" s="102">
        <v>20</v>
      </c>
      <c r="I642" s="110">
        <f t="shared" si="180"/>
        <v>2960</v>
      </c>
      <c r="J642" s="102">
        <v>29</v>
      </c>
      <c r="K642" s="110">
        <f>SUM(E642*J642)/100</f>
        <v>4292</v>
      </c>
      <c r="L642" s="102">
        <v>25</v>
      </c>
      <c r="M642" s="110">
        <f>SUM(L642*E642)/100</f>
        <v>3700</v>
      </c>
      <c r="N642" s="102"/>
      <c r="O642" s="102">
        <f>SUM(E642*N642)/100</f>
        <v>0</v>
      </c>
      <c r="P642" s="102">
        <v>5</v>
      </c>
      <c r="Q642" s="102">
        <f>SUM(E642*P642)/100</f>
        <v>740</v>
      </c>
      <c r="R642" s="104">
        <f>SUM(I642+E642+M642+O642+G642+K642+Q642)*15%</f>
        <v>3973.7999999999997</v>
      </c>
      <c r="S642" s="226">
        <f>SUM(E642+I642+O642+G642+K642+M642+Q642+R642)</f>
        <v>30465.8</v>
      </c>
      <c r="T642" s="34"/>
    </row>
    <row r="643" spans="1:20" ht="12.75">
      <c r="A643" s="225">
        <v>2</v>
      </c>
      <c r="B643" s="6" t="s">
        <v>98</v>
      </c>
      <c r="C643" s="4" t="s">
        <v>247</v>
      </c>
      <c r="D643" s="5">
        <v>0.5</v>
      </c>
      <c r="E643" s="102">
        <v>7400</v>
      </c>
      <c r="F643" s="102"/>
      <c r="G643" s="102">
        <f>SUM(F643*E643)</f>
        <v>0</v>
      </c>
      <c r="H643" s="102"/>
      <c r="I643" s="110">
        <f t="shared" si="180"/>
        <v>0</v>
      </c>
      <c r="J643" s="102"/>
      <c r="K643" s="110">
        <f>SUM(E643*J643)/100</f>
        <v>0</v>
      </c>
      <c r="L643" s="102">
        <v>25</v>
      </c>
      <c r="M643" s="110">
        <f>SUM(L643*E643)/100</f>
        <v>1850</v>
      </c>
      <c r="N643" s="102"/>
      <c r="O643" s="102">
        <f>SUM(E643*N643)/100</f>
        <v>0</v>
      </c>
      <c r="P643" s="102">
        <v>5</v>
      </c>
      <c r="Q643" s="102">
        <f>SUM(E643*P643)/100</f>
        <v>370</v>
      </c>
      <c r="R643" s="104">
        <f>SUM(I643+E643+M643+O643+G643+K643+Q643)*15%</f>
        <v>1443</v>
      </c>
      <c r="S643" s="226">
        <f>SUM(E643+I643+O643+G643+K643+M643+Q643+R643)</f>
        <v>11063</v>
      </c>
      <c r="T643" s="34"/>
    </row>
    <row r="644" spans="1:20" ht="22.5">
      <c r="A644" s="225">
        <v>3</v>
      </c>
      <c r="B644" s="6" t="s">
        <v>98</v>
      </c>
      <c r="C644" s="4" t="s">
        <v>289</v>
      </c>
      <c r="D644" s="5">
        <v>0.25</v>
      </c>
      <c r="E644" s="102">
        <v>3700</v>
      </c>
      <c r="F644" s="102"/>
      <c r="G644" s="102">
        <f>SUM(F644*E644)</f>
        <v>0</v>
      </c>
      <c r="H644" s="102"/>
      <c r="I644" s="110">
        <f t="shared" si="180"/>
        <v>0</v>
      </c>
      <c r="J644" s="102">
        <v>15</v>
      </c>
      <c r="K644" s="110">
        <f>SUM(E644*J644)/100</f>
        <v>555</v>
      </c>
      <c r="L644" s="102">
        <v>12</v>
      </c>
      <c r="M644" s="110">
        <f>SUM(L644*E644)/100</f>
        <v>444</v>
      </c>
      <c r="N644" s="102"/>
      <c r="O644" s="102">
        <f>SUM(E644*N644)/100</f>
        <v>0</v>
      </c>
      <c r="P644" s="102">
        <v>5</v>
      </c>
      <c r="Q644" s="102">
        <f>SUM(E644*P644)/100</f>
        <v>185</v>
      </c>
      <c r="R644" s="104">
        <f>SUM(I644+E644+M644+O644+G644+K644+Q644)*15%</f>
        <v>732.6</v>
      </c>
      <c r="S644" s="226">
        <f>SUM(E644+I644+O644+G644+K644+M644+Q644+R644)</f>
        <v>5616.6</v>
      </c>
      <c r="T644" s="100"/>
    </row>
    <row r="645" spans="1:20" ht="12.75">
      <c r="A645" s="220"/>
      <c r="B645" s="29" t="s">
        <v>13</v>
      </c>
      <c r="C645" s="2"/>
      <c r="D645" s="16">
        <f>SUM(D642:D644)</f>
        <v>1.75</v>
      </c>
      <c r="E645" s="103">
        <f>SUM(E642:E644)</f>
        <v>25900</v>
      </c>
      <c r="F645" s="103"/>
      <c r="G645" s="103">
        <f>SUM(G642:G644)</f>
        <v>0</v>
      </c>
      <c r="H645" s="103"/>
      <c r="I645" s="103">
        <f>SUM(I642:I644)</f>
        <v>2960</v>
      </c>
      <c r="J645" s="103"/>
      <c r="K645" s="103">
        <f>SUM(K642:K644)</f>
        <v>4847</v>
      </c>
      <c r="L645" s="103"/>
      <c r="M645" s="103">
        <f>SUM(M642:M644)</f>
        <v>5994</v>
      </c>
      <c r="N645" s="103"/>
      <c r="O645" s="103">
        <f>SUM(O642:O644)</f>
        <v>0</v>
      </c>
      <c r="P645" s="103"/>
      <c r="Q645" s="103">
        <f>SUM(Q642:Q644)</f>
        <v>1295</v>
      </c>
      <c r="R645" s="103">
        <f>SUM(R642:R644)</f>
        <v>6149.4</v>
      </c>
      <c r="S645" s="222">
        <f>SUM(S642:S644)</f>
        <v>47145.4</v>
      </c>
      <c r="T645" s="100"/>
    </row>
    <row r="646" spans="1:19" ht="33.75">
      <c r="A646" s="253">
        <v>4</v>
      </c>
      <c r="B646" s="6" t="s">
        <v>107</v>
      </c>
      <c r="C646" s="4" t="s">
        <v>108</v>
      </c>
      <c r="D646" s="5">
        <v>1</v>
      </c>
      <c r="E646" s="102">
        <v>9600</v>
      </c>
      <c r="F646" s="102"/>
      <c r="G646" s="102">
        <f>SUM(F646*E646)</f>
        <v>0</v>
      </c>
      <c r="H646" s="102">
        <v>20</v>
      </c>
      <c r="I646" s="110">
        <f t="shared" si="180"/>
        <v>1920</v>
      </c>
      <c r="J646" s="102">
        <v>29</v>
      </c>
      <c r="K646" s="102">
        <f>SUM(E646*J646)/100</f>
        <v>2784</v>
      </c>
      <c r="L646" s="102">
        <v>25</v>
      </c>
      <c r="M646" s="102">
        <f>SUM(L646*E646)/100</f>
        <v>2400</v>
      </c>
      <c r="N646" s="102"/>
      <c r="O646" s="102">
        <f>SUM(E646*N646)/100</f>
        <v>0</v>
      </c>
      <c r="P646" s="102">
        <v>5</v>
      </c>
      <c r="Q646" s="102">
        <f>SUM(E646*P646)/100</f>
        <v>480</v>
      </c>
      <c r="R646" s="104">
        <f>SUM(I646+E646+M646+O646+G646+K646+Q646)*15%</f>
        <v>2577.6</v>
      </c>
      <c r="S646" s="226">
        <f>SUM(E646+I646+O646+G646+K646+M646+Q646+R646)</f>
        <v>19761.6</v>
      </c>
    </row>
    <row r="647" spans="1:19" ht="33.75">
      <c r="A647" s="224">
        <v>6</v>
      </c>
      <c r="B647" s="6" t="s">
        <v>98</v>
      </c>
      <c r="C647" s="4" t="s">
        <v>290</v>
      </c>
      <c r="D647" s="5">
        <v>0.25</v>
      </c>
      <c r="E647" s="104">
        <v>2400</v>
      </c>
      <c r="F647" s="104"/>
      <c r="G647" s="104">
        <f>SUM(F647*E647)</f>
        <v>0</v>
      </c>
      <c r="H647" s="104">
        <v>20</v>
      </c>
      <c r="I647" s="110">
        <f t="shared" si="180"/>
        <v>480</v>
      </c>
      <c r="J647" s="104">
        <v>15</v>
      </c>
      <c r="K647" s="110">
        <f>SUM(E647*J647)/100</f>
        <v>360</v>
      </c>
      <c r="L647" s="104">
        <v>12</v>
      </c>
      <c r="M647" s="110">
        <f>SUM(L647*E647)/100</f>
        <v>288</v>
      </c>
      <c r="N647" s="104"/>
      <c r="O647" s="102">
        <f>SUM(E647*N647)/100</f>
        <v>0</v>
      </c>
      <c r="P647" s="102">
        <v>5</v>
      </c>
      <c r="Q647" s="102">
        <f>SUM(E647*P647)/100</f>
        <v>120</v>
      </c>
      <c r="R647" s="104">
        <f>SUM(I647+E647+M647+O647+G647+K647+Q647)*15%</f>
        <v>547.1999999999999</v>
      </c>
      <c r="S647" s="226">
        <f>SUM(E647+I647+O647+G647+K647+M647+Q647+R647)</f>
        <v>4195.2</v>
      </c>
    </row>
    <row r="648" spans="1:19" ht="12.75">
      <c r="A648" s="205"/>
      <c r="B648" s="29" t="s">
        <v>13</v>
      </c>
      <c r="C648" s="22"/>
      <c r="D648" s="16">
        <f>SUM(D646:D647)</f>
        <v>1.25</v>
      </c>
      <c r="E648" s="103">
        <f>SUM(E646:E647)</f>
        <v>12000</v>
      </c>
      <c r="F648" s="103"/>
      <c r="G648" s="103">
        <f>SUM(G646:G647)</f>
        <v>0</v>
      </c>
      <c r="H648" s="103"/>
      <c r="I648" s="103">
        <f>SUM(I646:I647)</f>
        <v>2400</v>
      </c>
      <c r="J648" s="103"/>
      <c r="K648" s="103">
        <f>SUM(K646:K647)</f>
        <v>3144</v>
      </c>
      <c r="L648" s="103"/>
      <c r="M648" s="103">
        <f>SUM(M646:M647)</f>
        <v>2688</v>
      </c>
      <c r="N648" s="103"/>
      <c r="O648" s="103">
        <f>SUM(O646:O647)</f>
        <v>0</v>
      </c>
      <c r="P648" s="103"/>
      <c r="Q648" s="103">
        <f>SUM(Q646:Q647)</f>
        <v>600</v>
      </c>
      <c r="R648" s="103">
        <f>SUM(R646:R647)</f>
        <v>3124.7999999999997</v>
      </c>
      <c r="S648" s="222">
        <f>SUM(S646:S647)</f>
        <v>23956.8</v>
      </c>
    </row>
    <row r="649" spans="1:19" ht="22.5">
      <c r="A649" s="254">
        <v>7</v>
      </c>
      <c r="B649" s="6" t="s">
        <v>98</v>
      </c>
      <c r="C649" s="4" t="s">
        <v>313</v>
      </c>
      <c r="D649" s="10">
        <v>1</v>
      </c>
      <c r="E649" s="104">
        <v>6458</v>
      </c>
      <c r="F649" s="104"/>
      <c r="G649" s="104"/>
      <c r="H649" s="104"/>
      <c r="I649" s="104"/>
      <c r="J649" s="104">
        <v>10</v>
      </c>
      <c r="K649" s="110">
        <f>SUM(E649*J649)/100</f>
        <v>645.8</v>
      </c>
      <c r="L649" s="104">
        <v>25</v>
      </c>
      <c r="M649" s="110">
        <f>SUM(L649*E649)/100</f>
        <v>1614.5</v>
      </c>
      <c r="N649" s="104"/>
      <c r="O649" s="102">
        <f>SUM(E649*N649)/100</f>
        <v>0</v>
      </c>
      <c r="P649" s="102"/>
      <c r="Q649" s="104">
        <f>SUM(E649*P649)</f>
        <v>0</v>
      </c>
      <c r="R649" s="104">
        <f>SUM(I649+E649+M649+O649+G649+K649+Q649)*15%</f>
        <v>1307.745</v>
      </c>
      <c r="S649" s="226">
        <f>SUM(E649+I649+O649+G649+K649+M649+Q649+R649)</f>
        <v>10026.044999999998</v>
      </c>
    </row>
    <row r="650" spans="1:20" s="65" customFormat="1" ht="12.75">
      <c r="A650" s="205"/>
      <c r="B650" s="29" t="s">
        <v>13</v>
      </c>
      <c r="C650" s="2"/>
      <c r="D650" s="16">
        <f>SUM(D649:D649)</f>
        <v>1</v>
      </c>
      <c r="E650" s="103">
        <f>SUM(E649:E649)</f>
        <v>6458</v>
      </c>
      <c r="F650" s="103"/>
      <c r="G650" s="103">
        <f>SUM(G649:G649)</f>
        <v>0</v>
      </c>
      <c r="H650" s="103"/>
      <c r="I650" s="103"/>
      <c r="J650" s="103"/>
      <c r="K650" s="103">
        <f>SUM(K649:K649)</f>
        <v>645.8</v>
      </c>
      <c r="L650" s="103"/>
      <c r="M650" s="103">
        <f>SUM(M649:M649)</f>
        <v>1614.5</v>
      </c>
      <c r="N650" s="103"/>
      <c r="O650" s="103">
        <f>SUM(O649:O649)</f>
        <v>0</v>
      </c>
      <c r="P650" s="103"/>
      <c r="Q650" s="103">
        <f>SUM(Q649:Q649)</f>
        <v>0</v>
      </c>
      <c r="R650" s="103">
        <f>SUM(R649:R649)</f>
        <v>1307.745</v>
      </c>
      <c r="S650" s="222">
        <f>SUM(S649:S649)</f>
        <v>10026.044999999998</v>
      </c>
      <c r="T650" s="8"/>
    </row>
    <row r="651" spans="1:19" ht="12.75">
      <c r="A651" s="224"/>
      <c r="B651" s="29" t="s">
        <v>314</v>
      </c>
      <c r="C651" s="2"/>
      <c r="D651" s="16">
        <f>D645+D648+D650</f>
        <v>4</v>
      </c>
      <c r="E651" s="103">
        <f>E645+E648+E650</f>
        <v>44358</v>
      </c>
      <c r="F651" s="103"/>
      <c r="G651" s="103">
        <f>G645+G648+G650</f>
        <v>0</v>
      </c>
      <c r="H651" s="103"/>
      <c r="I651" s="103">
        <f>I645+I648+I650</f>
        <v>5360</v>
      </c>
      <c r="J651" s="103"/>
      <c r="K651" s="103">
        <f>K645+K648+K650</f>
        <v>8636.8</v>
      </c>
      <c r="L651" s="103"/>
      <c r="M651" s="103">
        <f>M645+M648+M650</f>
        <v>10296.5</v>
      </c>
      <c r="N651" s="103"/>
      <c r="O651" s="103">
        <f>O645+O648+O650</f>
        <v>0</v>
      </c>
      <c r="P651" s="103"/>
      <c r="Q651" s="103">
        <f>Q645+Q648+Q650</f>
        <v>1895</v>
      </c>
      <c r="R651" s="103">
        <f>R645+R648+R650</f>
        <v>10581.945</v>
      </c>
      <c r="S651" s="222">
        <f>S645+S648+S650</f>
        <v>81128.245</v>
      </c>
    </row>
    <row r="652" spans="1:19" s="69" customFormat="1" ht="22.5">
      <c r="A652" s="205">
        <v>1</v>
      </c>
      <c r="B652" s="4" t="s">
        <v>52</v>
      </c>
      <c r="C652" s="4" t="s">
        <v>185</v>
      </c>
      <c r="D652" s="6">
        <v>1</v>
      </c>
      <c r="E652" s="110">
        <v>16500</v>
      </c>
      <c r="F652" s="110"/>
      <c r="G652" s="110"/>
      <c r="H652" s="110"/>
      <c r="I652" s="110">
        <f aca="true" t="shared" si="181" ref="I652:I667">(E652*H652)/100</f>
        <v>0</v>
      </c>
      <c r="J652" s="110"/>
      <c r="K652" s="110">
        <f>SUM(J652*E652)/100</f>
        <v>0</v>
      </c>
      <c r="L652" s="110">
        <v>12</v>
      </c>
      <c r="M652" s="110">
        <f>SUM(L652*E652)/100</f>
        <v>1980</v>
      </c>
      <c r="N652" s="111"/>
      <c r="O652" s="111"/>
      <c r="P652" s="102">
        <v>5</v>
      </c>
      <c r="Q652" s="102">
        <f>SUM(P652*E652)/100</f>
        <v>825</v>
      </c>
      <c r="R652" s="104">
        <f>SUM(I652+E652+M652+O652+G652+K652+Q652)*15%</f>
        <v>2895.75</v>
      </c>
      <c r="S652" s="226">
        <f>SUM(E652+I652+O652+G652+K652+M652+Q652+R652)</f>
        <v>22200.75</v>
      </c>
    </row>
    <row r="653" spans="1:19" ht="12.75">
      <c r="A653" s="205">
        <v>2</v>
      </c>
      <c r="B653" s="4" t="s">
        <v>52</v>
      </c>
      <c r="C653" s="2" t="s">
        <v>186</v>
      </c>
      <c r="D653" s="5">
        <v>1</v>
      </c>
      <c r="E653" s="110">
        <v>9600</v>
      </c>
      <c r="F653" s="110"/>
      <c r="G653" s="110">
        <f>SUM(F653*E653)</f>
        <v>0</v>
      </c>
      <c r="H653" s="110">
        <v>20</v>
      </c>
      <c r="I653" s="110">
        <f t="shared" si="181"/>
        <v>1920</v>
      </c>
      <c r="J653" s="110">
        <v>15</v>
      </c>
      <c r="K653" s="110">
        <f>SUM(J653*E653)/100</f>
        <v>1440</v>
      </c>
      <c r="L653" s="110">
        <v>12</v>
      </c>
      <c r="M653" s="110">
        <f>SUM(L653*E653)/100</f>
        <v>1152</v>
      </c>
      <c r="N653" s="110"/>
      <c r="O653" s="110"/>
      <c r="P653" s="110">
        <v>5</v>
      </c>
      <c r="Q653" s="102">
        <f>SUM(P653*E653)/100</f>
        <v>480</v>
      </c>
      <c r="R653" s="104">
        <f>SUM(I653+E653+M653+O653+G653+K653+Q653)*15%</f>
        <v>2188.7999999999997</v>
      </c>
      <c r="S653" s="226">
        <f>SUM(E653+I653+O653+G653+K653+M653+Q653+R653)</f>
        <v>16780.8</v>
      </c>
    </row>
    <row r="654" spans="1:19" ht="12.75">
      <c r="A654" s="205">
        <v>3</v>
      </c>
      <c r="B654" s="4" t="s">
        <v>52</v>
      </c>
      <c r="C654" s="2" t="s">
        <v>186</v>
      </c>
      <c r="D654" s="5">
        <v>1</v>
      </c>
      <c r="E654" s="110">
        <v>9600</v>
      </c>
      <c r="F654" s="110"/>
      <c r="G654" s="110">
        <f>SUM(F654*E654)</f>
        <v>0</v>
      </c>
      <c r="H654" s="110"/>
      <c r="I654" s="110">
        <f t="shared" si="181"/>
        <v>0</v>
      </c>
      <c r="J654" s="104">
        <v>10</v>
      </c>
      <c r="K654" s="110">
        <f>SUM(E654*J654)/100</f>
        <v>960</v>
      </c>
      <c r="L654" s="110">
        <v>12</v>
      </c>
      <c r="M654" s="110">
        <f>SUM(L654*E654)/100</f>
        <v>1152</v>
      </c>
      <c r="N654" s="110"/>
      <c r="O654" s="110"/>
      <c r="P654" s="110">
        <v>5</v>
      </c>
      <c r="Q654" s="102">
        <f>SUM(P654*E654)/100</f>
        <v>480</v>
      </c>
      <c r="R654" s="104">
        <f>SUM(I654+E654+M654+O654+G654+K654+Q654)*15%</f>
        <v>1828.8</v>
      </c>
      <c r="S654" s="226">
        <f>SUM(E654+I654+O654+G654+K654+M654+Q654+R654)</f>
        <v>14020.8</v>
      </c>
    </row>
    <row r="655" spans="1:19" ht="12.75">
      <c r="A655" s="205">
        <v>4</v>
      </c>
      <c r="B655" s="4" t="s">
        <v>52</v>
      </c>
      <c r="C655" s="4" t="s">
        <v>74</v>
      </c>
      <c r="D655" s="6">
        <v>1</v>
      </c>
      <c r="E655" s="110">
        <v>9600</v>
      </c>
      <c r="F655" s="110"/>
      <c r="G655" s="110">
        <f>SUM(F655*E655)</f>
        <v>0</v>
      </c>
      <c r="H655" s="110"/>
      <c r="I655" s="110">
        <f t="shared" si="181"/>
        <v>0</v>
      </c>
      <c r="J655" s="110">
        <v>15</v>
      </c>
      <c r="K655" s="110">
        <f>SUM(J655*E655)/100</f>
        <v>1440</v>
      </c>
      <c r="L655" s="110">
        <v>12</v>
      </c>
      <c r="M655" s="110">
        <f>SUM(L655*E655)/100</f>
        <v>1152</v>
      </c>
      <c r="N655" s="111"/>
      <c r="O655" s="111"/>
      <c r="P655" s="102">
        <v>5</v>
      </c>
      <c r="Q655" s="102">
        <f>SUM(P655*E655)/100</f>
        <v>480</v>
      </c>
      <c r="R655" s="104">
        <f>SUM(I655+E655+M655+O655+G655+K655+Q655)*15%</f>
        <v>1900.8</v>
      </c>
      <c r="S655" s="226">
        <f>SUM(E655+I655+O655+G655+K655+M655+Q655+R655)</f>
        <v>14572.8</v>
      </c>
    </row>
    <row r="656" spans="1:19" ht="12.75">
      <c r="A656" s="241"/>
      <c r="B656" s="16" t="s">
        <v>13</v>
      </c>
      <c r="C656" s="17"/>
      <c r="D656" s="16">
        <f>SUM(D652:D655)</f>
        <v>4</v>
      </c>
      <c r="E656" s="103">
        <f>SUM(E652:E655)</f>
        <v>45300</v>
      </c>
      <c r="F656" s="103"/>
      <c r="G656" s="103">
        <f>SUM(G652:G655)</f>
        <v>0</v>
      </c>
      <c r="H656" s="103"/>
      <c r="I656" s="103">
        <f>SUM(I652:I655)</f>
        <v>1920</v>
      </c>
      <c r="J656" s="103"/>
      <c r="K656" s="103">
        <f>SUM(K652:K655)</f>
        <v>3840</v>
      </c>
      <c r="L656" s="103"/>
      <c r="M656" s="103">
        <f>SUM(M652:M655)</f>
        <v>5436</v>
      </c>
      <c r="N656" s="103"/>
      <c r="O656" s="103"/>
      <c r="P656" s="103"/>
      <c r="Q656" s="103">
        <f>SUM(Q652:Q655)</f>
        <v>2265</v>
      </c>
      <c r="R656" s="103">
        <f>SUM(R652:R655)</f>
        <v>8814.15</v>
      </c>
      <c r="S656" s="228">
        <f>SUM(S652:S655)</f>
        <v>67575.15000000001</v>
      </c>
    </row>
    <row r="657" spans="1:19" ht="22.5">
      <c r="A657" s="205">
        <v>1</v>
      </c>
      <c r="B657" s="4" t="s">
        <v>187</v>
      </c>
      <c r="C657" s="9" t="s">
        <v>189</v>
      </c>
      <c r="D657" s="5">
        <v>0.25</v>
      </c>
      <c r="E657" s="110">
        <v>2500</v>
      </c>
      <c r="F657" s="110"/>
      <c r="G657" s="110">
        <f>SUM(F657*E657)</f>
        <v>0</v>
      </c>
      <c r="H657" s="110"/>
      <c r="I657" s="110">
        <f t="shared" si="181"/>
        <v>0</v>
      </c>
      <c r="J657" s="110"/>
      <c r="K657" s="110">
        <f>SUM(J657*E657)/100</f>
        <v>0</v>
      </c>
      <c r="L657" s="110">
        <v>12</v>
      </c>
      <c r="M657" s="110">
        <f>SUM(L657*E657)/100</f>
        <v>300</v>
      </c>
      <c r="N657" s="111"/>
      <c r="O657" s="111"/>
      <c r="P657" s="102">
        <v>5</v>
      </c>
      <c r="Q657" s="102">
        <f>SUM(P657*E657)/100</f>
        <v>125</v>
      </c>
      <c r="R657" s="104">
        <f>SUM(I657+E657+M657+O657+G657+K657+Q657)*15%</f>
        <v>438.75</v>
      </c>
      <c r="S657" s="226">
        <f>SUM(E657+I657+O657+G657+K657+M657+Q657+R657)</f>
        <v>3363.75</v>
      </c>
    </row>
    <row r="658" spans="1:19" ht="22.5">
      <c r="A658" s="205">
        <v>2</v>
      </c>
      <c r="B658" s="4" t="s">
        <v>188</v>
      </c>
      <c r="C658" s="9" t="s">
        <v>190</v>
      </c>
      <c r="D658" s="5">
        <v>1</v>
      </c>
      <c r="E658" s="110">
        <v>10000</v>
      </c>
      <c r="F658" s="110"/>
      <c r="G658" s="110">
        <f>SUM(F658*E658)</f>
        <v>0</v>
      </c>
      <c r="H658" s="110"/>
      <c r="I658" s="110">
        <f t="shared" si="181"/>
        <v>0</v>
      </c>
      <c r="J658" s="110">
        <v>15</v>
      </c>
      <c r="K658" s="110">
        <f>SUM(J658*E658)/100</f>
        <v>1500</v>
      </c>
      <c r="L658" s="110">
        <v>12</v>
      </c>
      <c r="M658" s="110">
        <f>SUM(L658*E658)/100</f>
        <v>1200</v>
      </c>
      <c r="N658" s="111"/>
      <c r="O658" s="111"/>
      <c r="P658" s="102">
        <v>5</v>
      </c>
      <c r="Q658" s="102">
        <f>SUM(P658*E658)/100</f>
        <v>500</v>
      </c>
      <c r="R658" s="104">
        <f>SUM(I658+E658+M658+O658+G658+K658+Q658)*15%</f>
        <v>1980</v>
      </c>
      <c r="S658" s="226">
        <f>SUM(E658+I658+O658+G658+K658+M658+Q658+R658)</f>
        <v>15180</v>
      </c>
    </row>
    <row r="659" spans="1:19" ht="22.5">
      <c r="A659" s="205">
        <v>3</v>
      </c>
      <c r="B659" s="4" t="s">
        <v>188</v>
      </c>
      <c r="C659" s="9" t="s">
        <v>191</v>
      </c>
      <c r="D659" s="5">
        <v>0.25</v>
      </c>
      <c r="E659" s="110">
        <v>2500</v>
      </c>
      <c r="F659" s="110"/>
      <c r="G659" s="110">
        <f>SUM(F659*E659)</f>
        <v>0</v>
      </c>
      <c r="H659" s="110"/>
      <c r="I659" s="110">
        <f t="shared" si="181"/>
        <v>0</v>
      </c>
      <c r="J659" s="110"/>
      <c r="K659" s="110"/>
      <c r="L659" s="110">
        <v>12</v>
      </c>
      <c r="M659" s="110">
        <f>SUM(L659*E659)/100</f>
        <v>300</v>
      </c>
      <c r="N659" s="111"/>
      <c r="O659" s="111"/>
      <c r="P659" s="102">
        <v>5</v>
      </c>
      <c r="Q659" s="102">
        <f>SUM(P659*E659)/100</f>
        <v>125</v>
      </c>
      <c r="R659" s="104">
        <f>SUM(I659+E659+M659+O659+G659+K659+Q659)*15%</f>
        <v>438.75</v>
      </c>
      <c r="S659" s="226">
        <f>SUM(E659+I659+O659+G659+K659+M659+Q659+R659)</f>
        <v>3363.75</v>
      </c>
    </row>
    <row r="660" spans="1:19" ht="33.75">
      <c r="A660" s="205">
        <v>4</v>
      </c>
      <c r="B660" s="4" t="s">
        <v>188</v>
      </c>
      <c r="C660" s="9" t="s">
        <v>192</v>
      </c>
      <c r="D660" s="5">
        <v>0.25</v>
      </c>
      <c r="E660" s="110">
        <v>2500</v>
      </c>
      <c r="F660" s="110"/>
      <c r="G660" s="110">
        <f>SUM(F660*E660)</f>
        <v>0</v>
      </c>
      <c r="H660" s="110"/>
      <c r="I660" s="110">
        <f t="shared" si="181"/>
        <v>0</v>
      </c>
      <c r="J660" s="110"/>
      <c r="K660" s="110"/>
      <c r="L660" s="110">
        <v>12</v>
      </c>
      <c r="M660" s="110">
        <f>SUM(L660*E660)/100</f>
        <v>300</v>
      </c>
      <c r="N660" s="111"/>
      <c r="O660" s="111"/>
      <c r="P660" s="102">
        <v>5</v>
      </c>
      <c r="Q660" s="102">
        <f>SUM(P660*E660)/100</f>
        <v>125</v>
      </c>
      <c r="R660" s="104">
        <f>SUM(I660+E660+M660+O660+G660+K660+Q660)*15%</f>
        <v>438.75</v>
      </c>
      <c r="S660" s="226">
        <f>SUM(E660+I660+O660+G660+K660+M660+Q660+R660)</f>
        <v>3363.75</v>
      </c>
    </row>
    <row r="661" spans="1:20" ht="22.5">
      <c r="A661" s="224">
        <v>5</v>
      </c>
      <c r="B661" s="6" t="s">
        <v>275</v>
      </c>
      <c r="C661" s="4" t="s">
        <v>84</v>
      </c>
      <c r="D661" s="10">
        <v>1</v>
      </c>
      <c r="E661" s="104">
        <v>6458</v>
      </c>
      <c r="F661" s="104"/>
      <c r="G661" s="104"/>
      <c r="H661" s="104"/>
      <c r="I661" s="104"/>
      <c r="J661" s="104">
        <v>15</v>
      </c>
      <c r="K661" s="110">
        <f>SUM(E661*J661)/100</f>
        <v>968.7</v>
      </c>
      <c r="L661" s="110">
        <v>4</v>
      </c>
      <c r="M661" s="110">
        <f>SUM(L661*E661)/100</f>
        <v>258.32</v>
      </c>
      <c r="N661" s="104"/>
      <c r="O661" s="102">
        <f>SUM(E661*N661)/100</f>
        <v>0</v>
      </c>
      <c r="P661" s="102"/>
      <c r="Q661" s="104">
        <f>SUM(E661*P661)</f>
        <v>0</v>
      </c>
      <c r="R661" s="104">
        <f>SUM(I661+E661+M661+O661+G661+K661+Q661)*15%</f>
        <v>1152.753</v>
      </c>
      <c r="S661" s="226">
        <f>SUM(E661+I661+O661+G661+K661+M661+Q661+R661)</f>
        <v>8837.773</v>
      </c>
      <c r="T661" s="34"/>
    </row>
    <row r="662" spans="1:20" ht="12.75">
      <c r="A662" s="241"/>
      <c r="B662" s="16" t="s">
        <v>13</v>
      </c>
      <c r="C662" s="16"/>
      <c r="D662" s="16">
        <f>SUM(D657:D661)</f>
        <v>2.75</v>
      </c>
      <c r="E662" s="103">
        <f>SUM(E657:E661)</f>
        <v>23958</v>
      </c>
      <c r="F662" s="103"/>
      <c r="G662" s="103">
        <f>SUM(G657:G661)</f>
        <v>0</v>
      </c>
      <c r="H662" s="103"/>
      <c r="I662" s="103">
        <f>SUM(I657:I661)</f>
        <v>0</v>
      </c>
      <c r="J662" s="103"/>
      <c r="K662" s="103">
        <f>SUM(K657:K661)</f>
        <v>2468.7</v>
      </c>
      <c r="L662" s="103"/>
      <c r="M662" s="103">
        <f>SUM(M657:M661)</f>
        <v>2358.32</v>
      </c>
      <c r="N662" s="103"/>
      <c r="O662" s="103"/>
      <c r="P662" s="103"/>
      <c r="Q662" s="103">
        <f>SUM(Q657:Q661)</f>
        <v>875</v>
      </c>
      <c r="R662" s="103">
        <f>SUM(R657:R661)</f>
        <v>4449.003</v>
      </c>
      <c r="S662" s="222">
        <f>SUM(S657:S661)</f>
        <v>34109.023</v>
      </c>
      <c r="T662" s="34"/>
    </row>
    <row r="663" spans="1:20" ht="45">
      <c r="A663" s="205">
        <v>1</v>
      </c>
      <c r="B663" s="4" t="s">
        <v>193</v>
      </c>
      <c r="C663" s="2" t="s">
        <v>74</v>
      </c>
      <c r="D663" s="5">
        <v>1</v>
      </c>
      <c r="E663" s="110">
        <v>9600</v>
      </c>
      <c r="F663" s="110"/>
      <c r="G663" s="110">
        <f>SUM(F663*E663)</f>
        <v>0</v>
      </c>
      <c r="H663" s="110">
        <v>30</v>
      </c>
      <c r="I663" s="110">
        <f t="shared" si="181"/>
        <v>2880</v>
      </c>
      <c r="J663" s="110">
        <v>15</v>
      </c>
      <c r="K663" s="110">
        <f>SUM(J663*E663)/100</f>
        <v>1440</v>
      </c>
      <c r="L663" s="110">
        <v>4</v>
      </c>
      <c r="M663" s="110">
        <f>SUM(L663*E663)/100</f>
        <v>384</v>
      </c>
      <c r="N663" s="111"/>
      <c r="O663" s="111"/>
      <c r="P663" s="102">
        <v>5</v>
      </c>
      <c r="Q663" s="102">
        <f>SUM(P663*E663)/100</f>
        <v>480</v>
      </c>
      <c r="R663" s="104">
        <f>SUM(I663+E663+M663+O663+G663+K663+Q663)*15%</f>
        <v>2217.6</v>
      </c>
      <c r="S663" s="226">
        <f>SUM(E663+I663+O663+G663+K663+M663+Q663+R663)</f>
        <v>17001.6</v>
      </c>
      <c r="T663" s="34"/>
    </row>
    <row r="664" spans="1:20" ht="45">
      <c r="A664" s="205">
        <v>2</v>
      </c>
      <c r="B664" s="4" t="s">
        <v>193</v>
      </c>
      <c r="C664" s="2" t="s">
        <v>74</v>
      </c>
      <c r="D664" s="5">
        <v>1</v>
      </c>
      <c r="E664" s="110">
        <v>9600</v>
      </c>
      <c r="F664" s="110"/>
      <c r="G664" s="110">
        <f>SUM(F664*E664)</f>
        <v>0</v>
      </c>
      <c r="H664" s="110">
        <v>30</v>
      </c>
      <c r="I664" s="110">
        <f t="shared" si="181"/>
        <v>2880</v>
      </c>
      <c r="J664" s="110">
        <v>15</v>
      </c>
      <c r="K664" s="110">
        <f>SUM(J664*E664)/100</f>
        <v>1440</v>
      </c>
      <c r="L664" s="110">
        <v>4</v>
      </c>
      <c r="M664" s="110">
        <f>SUM(L664*E664)/100</f>
        <v>384</v>
      </c>
      <c r="N664" s="111"/>
      <c r="O664" s="111"/>
      <c r="P664" s="102">
        <v>5</v>
      </c>
      <c r="Q664" s="102">
        <f>SUM(P664*E664)/100</f>
        <v>480</v>
      </c>
      <c r="R664" s="104">
        <f>SUM(I664+E664+M664+O664+G664+K664+Q664)*15%</f>
        <v>2217.6</v>
      </c>
      <c r="S664" s="226">
        <f>SUM(E664+I664+O664+G664+K664+M664+Q664+R664)</f>
        <v>17001.6</v>
      </c>
      <c r="T664" s="34"/>
    </row>
    <row r="665" spans="1:19" ht="45">
      <c r="A665" s="205">
        <v>3</v>
      </c>
      <c r="B665" s="4" t="s">
        <v>193</v>
      </c>
      <c r="C665" s="2" t="s">
        <v>74</v>
      </c>
      <c r="D665" s="5">
        <v>1</v>
      </c>
      <c r="E665" s="110">
        <v>9600</v>
      </c>
      <c r="F665" s="110"/>
      <c r="G665" s="110">
        <f>SUM(F665*E665)</f>
        <v>0</v>
      </c>
      <c r="H665" s="110"/>
      <c r="I665" s="110">
        <f t="shared" si="181"/>
        <v>0</v>
      </c>
      <c r="J665" s="110"/>
      <c r="K665" s="110">
        <f>SUM(J665*E665)/100</f>
        <v>0</v>
      </c>
      <c r="L665" s="110">
        <v>4</v>
      </c>
      <c r="M665" s="110">
        <f>SUM(L665*E665)/100</f>
        <v>384</v>
      </c>
      <c r="N665" s="111"/>
      <c r="O665" s="111"/>
      <c r="P665" s="102">
        <v>5</v>
      </c>
      <c r="Q665" s="102">
        <f>SUM(P665*E665)/100</f>
        <v>480</v>
      </c>
      <c r="R665" s="104">
        <f>SUM(I665+E665+M665+O665+G665+K665+Q665)*15%</f>
        <v>1569.6</v>
      </c>
      <c r="S665" s="226">
        <f>SUM(E665+I665+O665+G665+K665+M665+Q665+R665)</f>
        <v>12033.6</v>
      </c>
    </row>
    <row r="666" spans="1:20" ht="12.75">
      <c r="A666" s="241"/>
      <c r="B666" s="27" t="s">
        <v>13</v>
      </c>
      <c r="C666" s="27"/>
      <c r="D666" s="27">
        <f>SUM(D663:D665)</f>
        <v>3</v>
      </c>
      <c r="E666" s="126">
        <f>SUM(E663:E665)</f>
        <v>28800</v>
      </c>
      <c r="F666" s="126"/>
      <c r="G666" s="126">
        <f>SUM(G663:G665)</f>
        <v>0</v>
      </c>
      <c r="H666" s="126"/>
      <c r="I666" s="126">
        <f>SUM(I663:I665)</f>
        <v>5760</v>
      </c>
      <c r="J666" s="126"/>
      <c r="K666" s="126">
        <f>SUM(K663:K665)</f>
        <v>2880</v>
      </c>
      <c r="L666" s="126"/>
      <c r="M666" s="126"/>
      <c r="N666" s="126"/>
      <c r="O666" s="126"/>
      <c r="P666" s="126"/>
      <c r="Q666" s="126">
        <f>SUM(Q663:Q665)</f>
        <v>1440</v>
      </c>
      <c r="R666" s="126">
        <f>SUM(R663:R665)</f>
        <v>6004.799999999999</v>
      </c>
      <c r="S666" s="255">
        <f>SUM(S663:S665)</f>
        <v>46036.799999999996</v>
      </c>
      <c r="T666" s="51"/>
    </row>
    <row r="667" spans="1:20" ht="22.5">
      <c r="A667" s="232">
        <v>1</v>
      </c>
      <c r="B667" s="9" t="s">
        <v>194</v>
      </c>
      <c r="C667" s="9" t="s">
        <v>195</v>
      </c>
      <c r="D667" s="7">
        <v>1</v>
      </c>
      <c r="E667" s="111">
        <v>9600</v>
      </c>
      <c r="F667" s="111"/>
      <c r="G667" s="111">
        <f>SUM(F667*E667)</f>
        <v>0</v>
      </c>
      <c r="H667" s="111"/>
      <c r="I667" s="110">
        <f t="shared" si="181"/>
        <v>0</v>
      </c>
      <c r="J667" s="111"/>
      <c r="K667" s="111"/>
      <c r="L667" s="110">
        <v>8</v>
      </c>
      <c r="M667" s="110">
        <f>SUM(L667*E667)/100</f>
        <v>768</v>
      </c>
      <c r="N667" s="111"/>
      <c r="O667" s="111"/>
      <c r="P667" s="111">
        <v>5</v>
      </c>
      <c r="Q667" s="102">
        <f>SUM(P667*E667)/100</f>
        <v>480</v>
      </c>
      <c r="R667" s="104">
        <f>SUM(I667+E667+M667+O667+G667+K667+Q667)*15%</f>
        <v>1627.2</v>
      </c>
      <c r="S667" s="226">
        <f>SUM(E667+I667+O667+G667+K667+M667+Q667+R667)</f>
        <v>12475.2</v>
      </c>
      <c r="T667" s="34"/>
    </row>
    <row r="668" spans="1:20" ht="22.5">
      <c r="A668" s="256">
        <v>2</v>
      </c>
      <c r="B668" s="9" t="s">
        <v>194</v>
      </c>
      <c r="C668" s="9" t="s">
        <v>195</v>
      </c>
      <c r="D668" s="7">
        <v>0.5</v>
      </c>
      <c r="E668" s="111">
        <v>4800</v>
      </c>
      <c r="F668" s="111"/>
      <c r="G668" s="111">
        <f>SUM(F668*E668)</f>
        <v>0</v>
      </c>
      <c r="H668" s="111"/>
      <c r="I668" s="111"/>
      <c r="J668" s="111"/>
      <c r="K668" s="111"/>
      <c r="L668" s="110">
        <v>8</v>
      </c>
      <c r="M668" s="110">
        <f>SUM(L668*E668)/100</f>
        <v>384</v>
      </c>
      <c r="N668" s="111"/>
      <c r="O668" s="111"/>
      <c r="P668" s="111">
        <v>5</v>
      </c>
      <c r="Q668" s="102">
        <f>SUM(P668*E668)/100</f>
        <v>240</v>
      </c>
      <c r="R668" s="104">
        <f>SUM(I668+E668+M668+O668+G668+K668+Q668)*15%</f>
        <v>813.6</v>
      </c>
      <c r="S668" s="226">
        <f>SUM(E668+I668+O668+G668+K668+M668+Q668+R668)</f>
        <v>6237.6</v>
      </c>
      <c r="T668" s="34"/>
    </row>
    <row r="669" spans="1:20" ht="12.75">
      <c r="A669" s="224"/>
      <c r="B669" s="16" t="s">
        <v>13</v>
      </c>
      <c r="C669" s="16"/>
      <c r="D669" s="18">
        <f>SUM(D667:D668)</f>
        <v>1.5</v>
      </c>
      <c r="E669" s="103">
        <f aca="true" t="shared" si="182" ref="E669:S669">SUM(E667:E668)</f>
        <v>14400</v>
      </c>
      <c r="F669" s="103">
        <f t="shared" si="182"/>
        <v>0</v>
      </c>
      <c r="G669" s="103">
        <f t="shared" si="182"/>
        <v>0</v>
      </c>
      <c r="H669" s="103">
        <f t="shared" si="182"/>
        <v>0</v>
      </c>
      <c r="I669" s="103">
        <f t="shared" si="182"/>
        <v>0</v>
      </c>
      <c r="J669" s="103">
        <f t="shared" si="182"/>
        <v>0</v>
      </c>
      <c r="K669" s="103">
        <f t="shared" si="182"/>
        <v>0</v>
      </c>
      <c r="L669" s="103">
        <f t="shared" si="182"/>
        <v>16</v>
      </c>
      <c r="M669" s="103">
        <f t="shared" si="182"/>
        <v>1152</v>
      </c>
      <c r="N669" s="103">
        <f t="shared" si="182"/>
        <v>0</v>
      </c>
      <c r="O669" s="103">
        <f t="shared" si="182"/>
        <v>0</v>
      </c>
      <c r="P669" s="103"/>
      <c r="Q669" s="103">
        <f t="shared" si="182"/>
        <v>720</v>
      </c>
      <c r="R669" s="103">
        <f t="shared" si="182"/>
        <v>2440.8</v>
      </c>
      <c r="S669" s="222">
        <f t="shared" si="182"/>
        <v>18712.800000000003</v>
      </c>
      <c r="T669" s="34"/>
    </row>
    <row r="670" spans="1:20" ht="16.5" customHeight="1" thickBot="1">
      <c r="A670" s="257"/>
      <c r="B670" s="258" t="s">
        <v>54</v>
      </c>
      <c r="C670" s="259"/>
      <c r="D670" s="260">
        <f>D18+D50+D73+D89+D119+D161+D180+D191+D204+D288+D305+D315+D343+D348+D353+D358+D361+D379+D391+D395+D399+D408+D411+D417+D421+D425+D450+D464+D482+D498+D507+D535+D641+D651+D656+D662+D666+D669</f>
        <v>466.25</v>
      </c>
      <c r="E670" s="260">
        <f>E18+E50+E73+E89+E119+E161+E180+E191+E204+E288+E305+E315+E343+E348+E353+E358+E361+E379+E391+E395+E399+E408+E411+E417+E421+E425+E450+E464+E482+E498+E507+E535+E641+E651+E656+E662+E666+E669</f>
        <v>4639607.5</v>
      </c>
      <c r="F670" s="260">
        <f aca="true" t="shared" si="183" ref="F670:R670">F18+F50+F73+F89+F119+F161+F180+F191+F204+F288+F305+F315+F343+F348+F353+F358+F361+F379+F391+F395+F399+F408+F411+F417+F421+F425+F450+F464+F482+F498+F507+F535+F641+F651+F656+F662+F666+F669</f>
        <v>0</v>
      </c>
      <c r="G670" s="260">
        <f t="shared" si="183"/>
        <v>0</v>
      </c>
      <c r="H670" s="260">
        <f t="shared" si="183"/>
        <v>0</v>
      </c>
      <c r="I670" s="261">
        <f t="shared" si="183"/>
        <v>344040</v>
      </c>
      <c r="J670" s="260">
        <f t="shared" si="183"/>
        <v>0</v>
      </c>
      <c r="K670" s="260">
        <f t="shared" si="183"/>
        <v>630760.6200000001</v>
      </c>
      <c r="L670" s="260">
        <f t="shared" si="183"/>
        <v>36</v>
      </c>
      <c r="M670" s="260">
        <f t="shared" si="183"/>
        <v>321949.3800000001</v>
      </c>
      <c r="N670" s="260">
        <f t="shared" si="183"/>
        <v>0</v>
      </c>
      <c r="O670" s="260">
        <f t="shared" si="183"/>
        <v>0</v>
      </c>
      <c r="P670" s="260">
        <f t="shared" si="183"/>
        <v>0</v>
      </c>
      <c r="Q670" s="260">
        <f t="shared" si="183"/>
        <v>180497.85</v>
      </c>
      <c r="R670" s="260">
        <f t="shared" si="183"/>
        <v>927031.3665000001</v>
      </c>
      <c r="S670" s="262">
        <f>S18+S50+S73+S89+S119+S161+S180+S191+S204+S288+S305+S315+S343+S348+S353+S358+S361+S379+S391+S395+S399+S408+S411+S417+S421+S425+S450+S464+S482+S498+S507+S535+S641+S651+S656+S662+S666+S669</f>
        <v>7107240.476499999</v>
      </c>
      <c r="T670" s="34"/>
    </row>
    <row r="671" spans="1:20" ht="16.5" customHeight="1">
      <c r="A671" s="203" t="s">
        <v>320</v>
      </c>
      <c r="B671" s="204" t="s">
        <v>321</v>
      </c>
      <c r="C671" s="36"/>
      <c r="D671" s="99">
        <f>D13+D14+D15+D16+D24+D53+D75+D97+D126+D163+D193+D227+D295+D317+D344+D349+D350+D354+D355+D359+D364+D383+D393+D453+D467+D478+D485+D494+D511+D520+D645+D652</f>
        <v>73.5</v>
      </c>
      <c r="E671" s="99">
        <f>E13+E14+E15+E16+E24+E53+E75+E97+E126+E163+E193+E227+E295+E317+E344+E349+E350+E354+E355+E359+E364+E383+E393+E453+E467+E478+E485+E494+E511+E520+E645+E652</f>
        <v>1164215</v>
      </c>
      <c r="F671" s="99">
        <f>F13+F14+F15+F16+F24+F53+F75+F97+F126+F163+F193+F227+F295+F317+F344+F349+F350+F354+F355+F359+F364+F383+F393+F453+F467+F478+F485+F494+F511+F520+F645+F652</f>
        <v>0</v>
      </c>
      <c r="G671" s="99">
        <f>G13+G14+G15+G16+G24+G53+G75+G97+G126+G163+G193+G227+G295+G317+G344+G349+G350+G354+G355+G359+G364+G383+G393+G453+G467+G478+G485+G494+G511+G520+G645+G652</f>
        <v>0</v>
      </c>
      <c r="H671" s="99"/>
      <c r="I671" s="190">
        <f>I13+I14+I15+I16+I24+I53+I75+I97+I126+I163+I193+I227+I295+I317+I344+I349+I350+I354+I355+I359+I364+I383+I393+I453+I467+I478+I485+I494+I511+I520+I645+I652</f>
        <v>59500</v>
      </c>
      <c r="J671" s="99"/>
      <c r="K671" s="99">
        <f>K13+K14+K15+K16+K24+K53+K75+K97+K126+K163+K193+K227+K295+K317+K344+K349+K350+K354+K355+K359+K364+K383+K393+K453+K467+K478+K485+K494+K511+K520+K645+K652</f>
        <v>121976.5</v>
      </c>
      <c r="L671" s="99"/>
      <c r="M671" s="99">
        <f>M13+M14+M15+M16+M24+M53+M75+M97+M126+M163+M193+M227+M295+M317+M344+M349+M350+M354+M355+M359+M364+M383+M393+M453+M467+M478+M485+M494+M511+M520+M645+M652</f>
        <v>87725</v>
      </c>
      <c r="N671" s="99">
        <f>N13+N14+N15+N16+N24+N53+N75+N97+N126+N163+N193+N227+N295+N317+N344+N349+N350+N354+N355+N359+N364+N383+N393+N453+N467+N478+N485+N494+N511+N520+N645+N652</f>
        <v>0</v>
      </c>
      <c r="O671" s="99">
        <f>O13+O14+O15+O16+O24+O53+O75+O97+O126+O163+O193+O227+O295+O317+O344+O349+O350+O354+O355+O359+O364+O383+O393+O453+O467+O478+O485+O494+O511+O520+O645+O652</f>
        <v>0</v>
      </c>
      <c r="P671" s="99"/>
      <c r="Q671" s="99">
        <f>Q13+Q14+Q15+Q16+Q24+Q53+Q75+Q97+Q126+Q163+Q193+Q227+Q295+Q317+Q344+Q349+Q350+Q354+Q355+Q359+Q364+Q383+Q393+Q453+Q467+Q478+Q485+Q494+Q511+Q520+Q645+Q652</f>
        <v>58025.75</v>
      </c>
      <c r="R671" s="99">
        <f>R13+R14+R15+R16+R24+R53+R75+R97+R126+R163+R193+R227+R295+R317+R344+R349+R350+R354+R355+R359+R364+R383+R393+R453+R467+R478+R485+R494+R511+R520+R645+R652</f>
        <v>226244.13749999995</v>
      </c>
      <c r="S671" s="99">
        <f>S13+S14+S15+S16+S24+S53+S75+S97+S126+S163+S193+S227+S295+S317+S344+S349+S350+S354+S355+S359+S364+S383+S393+S453+S467+S478+S485+S494+S511+S520+S645+S652</f>
        <v>1734538.3874999995</v>
      </c>
      <c r="T671" s="34"/>
    </row>
    <row r="672" spans="1:20" ht="16.5" customHeight="1">
      <c r="A672" s="192"/>
      <c r="B672" s="193" t="s">
        <v>259</v>
      </c>
      <c r="C672" s="194"/>
      <c r="D672" s="195">
        <f>D38+D64+D82+D111+D143+D170+D181+D182+D183+D184+D185+D186+D188+D200+D269+D300+D312+D330+D351+D352+D356+D357+D360+D375+D388+D392+D394+D396+D460+D473+D479+D490+D495+D502+D516+D521+D528+D536+D537+D540+D543+D546+D549+D552+D555+D558+D561+D564+D568+D573+D577+D579+D581+D584+D586+D589+D591+D593+D596+D599+D602+D605+D608+D611+D613+D616+D619+D622+D625+D628+D630+D633+D636+D638+D648+D656-D652+D662-D661+D666+D669</f>
        <v>223.25</v>
      </c>
      <c r="E672" s="195">
        <f>E38+E64+E82+E111+E143+E170+E181+E182+E183+E184+E185+E186+E188+E200+E269+E300+E312+E330+E351+E352+E356+E357+E360+E375+E388+E392+E394+E396+E460+E473+E479+E490+E495+E502+E516+E521+E528+E536+E537+E540+E543+E546+E549+E552+E555+E558+E561+E564+E568+E573+E577+E579+E581+E584+E586+E589+E591+E593+E596+E599+E602+E605+E608+E611+E613+E616+E619+E622+E625+E628+E630+E633+E636+E638+E648+E656-E652+E662-E661+E666+E669</f>
        <v>2199500</v>
      </c>
      <c r="F672" s="195"/>
      <c r="G672" s="195"/>
      <c r="H672" s="195"/>
      <c r="I672" s="196">
        <f>I38+I64+I82+I111+I143+I170+I181+I182+I183+I184+I185+I186+I188+I200+I269-I270-I271-I272+I300+I312+I330+I351+I352+I356+I357+I360+I375+I388+I392+I394+I396+I460+I473+I479+I490+I495+I502+I516+I521+I528+I536+I537+I540+I543+I546+I549+I552+I555+I558+I561+I564+I568+I570+I573+I577+I579+I581+I584+I586+I589+I591+I593+I596+I599+I602+I605+I608+I611+I613+I616+I619+I622+I625+I628+I630+I633+I636+I638+I648+I656-I652+I662-I661+I666+I669</f>
        <v>284540</v>
      </c>
      <c r="J672" s="195"/>
      <c r="K672" s="195">
        <f>K38+K64+K82+K111+K143+K170+K181+K182+K183+K184+K185+K186+K188+K200+K269-K270-K271-K272+K300+K312+K330+K351+K352+K356+K357+K360+K375+K388+K392+K394+K396+K460+K473+K479+K490+K495+K502+K516+K521+K528+K536+K537+K540+K543+K546+K549+K552+K555+K558+K561+K564+K568+K570+K573+K577+K579+K581+K584+K586+K589+K591+K593+K596+K599+K602+K605+K608+K611+K613+K616+K619+K622+K625+K628+K630+K633+K636+K638+K648+K656-K652+K662-K661+K666+K669</f>
        <v>348676.19999999995</v>
      </c>
      <c r="L672" s="195"/>
      <c r="M672" s="195">
        <f>M38+M64+M82+M111+M143+M170+M181+M182+M183+M184+M185+M186+M188+M200+M269-M270-M271-M272+M300+M312+M330+M351+M352+M356+M357+M360+M375+M388+M392+M394+M396+M460+M473+M479+M490+M495+M502+M516+M521+M528+M536+M537+M540+M543+M546+M549+M552+M555+M558+M561+M564+M568+M570+M573+M577+M579+M581+M584+M586+M589+M591+M593+M596+M599+M602+M605+M608+M611+M613+M616+M619+M622+M625+M628+M630+M633+M636+M638+M648+M656-M652+M662-M661+M666+M669</f>
        <v>198109.91999999998</v>
      </c>
      <c r="N672" s="195">
        <f>N38+N64+N82+N111+N143+N170+N181+N182+N183+N184+N185+N186+N188+N200+N269-N270-N271-N272+N300+N312+N330+N351+N352+N356+N357+N360+N375+N388+N392+N394+N396+N460+N473+N479+N490+N495+N502+N516+N521+N528+N536+N537+N540+N543+N546+N549+N552+N555+N558+N561+N564+N568+N570+N573+N577+N579+N581+N584+N586+N589+N591+N593+N596+N599+N602+N605+N608+N611+N613+N616+N619+N622+N625+N628+N630+N633+N636+N638+N648+N656-N652+N662-N661+N666+N669</f>
        <v>0</v>
      </c>
      <c r="O672" s="197">
        <f>O38+O64+O82+O111+O143+O170+O181+O182+O183+O184+O185+O186+O188+O200+O269-O270-O271-O272+O300+O312+O330+O351+O352+O356+O357+O360+O375+O388+O392+O394+O396+O460+O473+O479+O490+O495+O502+O516+O521+O528+O536+O537+O540+O543+O546+O549+O552+O555+O558+O561+O564+O568+O570+O573+O577+O579+O581+O584+O586+O589+O591+O593+O596+O599+O602+O605+O608+O611+O613+O616+O619+O622+O625+O628+O630+O633+O636+O638+O648+O656-O652+O662-O661+O666+O669</f>
        <v>0</v>
      </c>
      <c r="P672" s="195"/>
      <c r="Q672" s="195">
        <f>Q38+Q64+Q82+Q111+Q143+Q170+Q181+Q182+Q183+Q184+Q185+Q186+Q188+Q200+Q269+Q300+Q312+Q330+Q351+Q352+Q356+Q357+Q360+Q375+Q388+Q392+Q394+Q396+Q460+Q473+Q479+Q490+Q495+Q502+Q516+Q521+Q528+Q536+Q537+Q540+Q543+Q546+Q549+Q552+Q555+Q558+Q561+Q564+Q568+Q573+Q577+Q579+Q581+Q584+Q586+Q589+Q591+Q593+Q596+Q599+Q602+Q605+Q608+Q611+Q613+Q616+Q619+Q622+Q625+Q628+Q630+Q633+Q636+Q638+Q648+Q656-Q652+Q662-Q661+Q666+Q669</f>
        <v>109745</v>
      </c>
      <c r="R672" s="195">
        <f>R38+R64+R82+R111+R143+R170+R181+R182+R183+R184+R185+R186+R188+R200+R269+R300+R312+R330+R351+R352+R356+R357+R360+R375+R388+R392+R394+R396+R460+R473+R479+R490+R495+R502+R516+R521+R528+R536+R537+R540+R543+R546+R549+R552+R555+R558+R561+R564+R568+R573+R577+R579+R581+R584+R586+R589+R591+R593+R596+R599+R602+R605+R608+R611+R613+R616+R619+R622+R625+R628+R630+R633+R636+R638+R648+R656-R652+R662-R661+R666+R669</f>
        <v>472669.80000000034</v>
      </c>
      <c r="S672" s="195">
        <f>S38+S64+S82+S111+S143+S170+S181+S182+S183+S184+S185+S186+S188+S200+S269+S300+S312+S330+S351+S352+S356+S357+S360+S375+S388+S392+S394+S396+S460+S473+S479+S490+S495+S502+S516+S521+S528+S536+S537+S540+S543+S546+S549+S552+S555+S558+S561+S564+S568+S573+S577+S579+S581+S584+S586+S589+S591+S593+S596+S599+S602+S605+S608+S611+S613+S616+S619+S622+S625+S628+S630+S633+S636+S638+S648+S656-S652+S662-S661+S666+S669</f>
        <v>3623801.7999999975</v>
      </c>
      <c r="T672" s="52"/>
    </row>
    <row r="673" spans="1:20" ht="16.5" customHeight="1">
      <c r="A673" s="34"/>
      <c r="B673" s="191" t="s">
        <v>260</v>
      </c>
      <c r="C673" s="36"/>
      <c r="D673" s="99">
        <f>D49-3+D72-0.25+D118-1+D160-3</f>
        <v>30.25</v>
      </c>
      <c r="E673" s="99">
        <f>E49-E46-E45-E39+E72-E65+E118-E114+E160-E158-E155-E145</f>
        <v>269225</v>
      </c>
      <c r="F673" s="99"/>
      <c r="G673" s="99"/>
      <c r="H673" s="99"/>
      <c r="I673" s="99"/>
      <c r="J673" s="99"/>
      <c r="K673" s="99">
        <f aca="true" t="shared" si="184" ref="K673:S673">K49-K46-K45-K39+K72-K65+K118-K114+K160-K158-K155-K145</f>
        <v>27145</v>
      </c>
      <c r="L673" s="99"/>
      <c r="M673" s="99">
        <f t="shared" si="184"/>
        <v>27768</v>
      </c>
      <c r="N673" s="99">
        <f t="shared" si="184"/>
        <v>0</v>
      </c>
      <c r="O673" s="99">
        <f t="shared" si="184"/>
        <v>0</v>
      </c>
      <c r="P673" s="99">
        <f t="shared" si="184"/>
        <v>0</v>
      </c>
      <c r="Q673" s="99">
        <f t="shared" si="184"/>
        <v>0</v>
      </c>
      <c r="R673" s="99">
        <f t="shared" si="184"/>
        <v>48620.700000000004</v>
      </c>
      <c r="S673" s="99">
        <f t="shared" si="184"/>
        <v>372758.69999999995</v>
      </c>
      <c r="T673" s="133">
        <f>SUM(E670:R670)</f>
        <v>7043922.7165</v>
      </c>
    </row>
    <row r="674" spans="1:21" ht="15.75" customHeight="1">
      <c r="A674" s="192"/>
      <c r="B674" s="193" t="s">
        <v>261</v>
      </c>
      <c r="C674" s="194"/>
      <c r="D674" s="195">
        <f>D17+D39+D45+D46+D65+D88+D114+D145+D155+D158+D179+D187+D189+D190+D203+D287+D304+D314+D342+D345+D346+D378+D389+D397+D398+D408+D411+D417+D421+D425+D450+D463+D477+D480+D493+D496+D506+D518+D522+D534+D538+D541+D544+D547+D550+D553+D556+D559+D562+D565+D567+D571+D574+D575+D578+D582+D587+D594+D597+D600+D603+D606+D609+D614+D617+D620+D623+D626+D631+D634+D639+D649+D661</f>
        <v>139.25</v>
      </c>
      <c r="E674" s="195">
        <f aca="true" t="shared" si="185" ref="E674:S674">E17+E39+E45+E46+E65+E88+E114+E145+E155+E158+E179+E187+E189+E190+E203+E287+E304+E314+E342+E345+E346+E378+E389+E397+E398+E408+E411+E417+E421+E425+E450+E463+E477+E480+E493+E496+E506+E518+E522+E534+E538+E541+E544+E547+E550+E553+E556+E559+E562+E565+E567+E571+E574+E575+E578+E582+E587+E594+E597+E600+E603+E606+E609+E614+E617+E620+E623+E626+E631+E634+E639+E649+E661</f>
        <v>1006667.5</v>
      </c>
      <c r="F674" s="195">
        <f t="shared" si="185"/>
        <v>0</v>
      </c>
      <c r="G674" s="195">
        <f t="shared" si="185"/>
        <v>0</v>
      </c>
      <c r="H674" s="195">
        <f t="shared" si="185"/>
        <v>0</v>
      </c>
      <c r="I674" s="195">
        <f t="shared" si="185"/>
        <v>0</v>
      </c>
      <c r="J674" s="195"/>
      <c r="K674" s="195">
        <f t="shared" si="185"/>
        <v>129640.12000000011</v>
      </c>
      <c r="L674" s="195"/>
      <c r="M674" s="195">
        <f t="shared" si="185"/>
        <v>38986.94000000009</v>
      </c>
      <c r="N674" s="195">
        <f t="shared" si="185"/>
        <v>0</v>
      </c>
      <c r="O674" s="195">
        <f t="shared" si="185"/>
        <v>0</v>
      </c>
      <c r="P674" s="195"/>
      <c r="Q674" s="195">
        <f t="shared" si="185"/>
        <v>12727.1</v>
      </c>
      <c r="R674" s="195">
        <f t="shared" si="185"/>
        <v>179496.72900000028</v>
      </c>
      <c r="S674" s="195">
        <f t="shared" si="185"/>
        <v>1376141.5890000009</v>
      </c>
      <c r="T674" s="81"/>
      <c r="U674" s="81"/>
    </row>
    <row r="675" spans="1:21" ht="12.75" hidden="1">
      <c r="A675" s="34"/>
      <c r="B675" s="58" t="s">
        <v>262</v>
      </c>
      <c r="C675" s="36"/>
      <c r="D675" s="187">
        <f>D671+D672+D673+D674</f>
        <v>466.25</v>
      </c>
      <c r="E675" s="187">
        <f>E671+E672+E673+E674</f>
        <v>4639607.5</v>
      </c>
      <c r="F675" s="187"/>
      <c r="G675" s="187"/>
      <c r="H675" s="187"/>
      <c r="I675" s="188">
        <f>I671+I672+I673+I674</f>
        <v>344040</v>
      </c>
      <c r="J675" s="187"/>
      <c r="K675" s="187">
        <f>SUM(K671:K674)</f>
        <v>627437.8200000001</v>
      </c>
      <c r="L675" s="187"/>
      <c r="M675" s="187">
        <f>SUM(M671:M674)</f>
        <v>352589.8600000001</v>
      </c>
      <c r="N675" s="187"/>
      <c r="O675" s="187"/>
      <c r="P675" s="187"/>
      <c r="Q675" s="187">
        <f>Q671+Q672+Q673+Q674</f>
        <v>180497.85</v>
      </c>
      <c r="R675" s="187">
        <f>R671+R672+R673+R674</f>
        <v>927031.3665000005</v>
      </c>
      <c r="S675" s="187">
        <f>S671+S672+S673+S674</f>
        <v>7107240.476499998</v>
      </c>
      <c r="T675" s="81"/>
      <c r="U675" s="81"/>
    </row>
    <row r="676" spans="1:21" ht="12.75">
      <c r="A676" s="34"/>
      <c r="B676" s="58"/>
      <c r="C676" s="36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81"/>
      <c r="U676" s="81"/>
    </row>
    <row r="677" spans="1:21" ht="6.75" customHeight="1">
      <c r="A677" s="34"/>
      <c r="B677" s="58"/>
      <c r="C677" s="36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81"/>
      <c r="U677" s="81"/>
    </row>
    <row r="678" spans="1:21" ht="12.75">
      <c r="A678" s="34"/>
      <c r="B678" s="98"/>
      <c r="C678" s="98"/>
      <c r="D678" s="98"/>
      <c r="E678" s="98" t="s">
        <v>203</v>
      </c>
      <c r="F678" s="98"/>
      <c r="G678" s="98"/>
      <c r="H678" s="98"/>
      <c r="I678" s="98"/>
      <c r="J678" s="98"/>
      <c r="K678" s="98"/>
      <c r="L678" s="77"/>
      <c r="M678" s="59"/>
      <c r="N678" s="58"/>
      <c r="O678" s="59"/>
      <c r="P678" s="58"/>
      <c r="Q678" s="59"/>
      <c r="R678" s="59"/>
      <c r="S678" s="59"/>
      <c r="T678" s="81"/>
      <c r="U678" s="81"/>
    </row>
    <row r="679" spans="1:21" ht="12.75">
      <c r="A679" s="98" t="s">
        <v>257</v>
      </c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77"/>
      <c r="M679" s="59"/>
      <c r="N679" s="58"/>
      <c r="O679" s="59"/>
      <c r="P679" s="58"/>
      <c r="Q679" s="59"/>
      <c r="R679" s="59"/>
      <c r="S679" s="59"/>
      <c r="T679" s="81"/>
      <c r="U679" s="81"/>
    </row>
    <row r="680" spans="1:21" ht="12.75">
      <c r="A680" s="98"/>
      <c r="B680" s="77"/>
      <c r="C680" s="78"/>
      <c r="D680" s="79"/>
      <c r="E680" s="79"/>
      <c r="F680" s="77"/>
      <c r="G680" s="79"/>
      <c r="H680" s="79"/>
      <c r="I680" s="79"/>
      <c r="J680" s="77"/>
      <c r="K680" s="79"/>
      <c r="L680" s="77"/>
      <c r="M680" s="59"/>
      <c r="N680" s="58"/>
      <c r="O680" s="59"/>
      <c r="P680" s="58"/>
      <c r="Q680" s="59"/>
      <c r="R680" s="59"/>
      <c r="S680" s="59"/>
      <c r="T680" s="81"/>
      <c r="U680" s="81"/>
    </row>
    <row r="681" spans="1:21" ht="12.75">
      <c r="A681" s="78" t="s">
        <v>196</v>
      </c>
      <c r="T681" s="81"/>
      <c r="U681" s="81"/>
    </row>
    <row r="683" spans="2:19" ht="12.75"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</row>
    <row r="684" spans="1:19" ht="12.7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</row>
    <row r="685" spans="1:19" ht="12.75">
      <c r="A685" s="34"/>
      <c r="B685" s="61"/>
      <c r="C685" s="61"/>
      <c r="D685" s="61"/>
      <c r="E685" s="61"/>
      <c r="F685" s="61"/>
      <c r="G685" s="62"/>
      <c r="H685" s="62"/>
      <c r="I685" s="62"/>
      <c r="J685" s="61"/>
      <c r="K685" s="62"/>
      <c r="L685" s="61"/>
      <c r="M685" s="61"/>
      <c r="N685" s="61"/>
      <c r="O685" s="61"/>
      <c r="P685" s="61"/>
      <c r="Q685" s="62"/>
      <c r="R685" s="62"/>
      <c r="S685" s="62"/>
    </row>
    <row r="686" spans="1:19" ht="12.75">
      <c r="A686" s="61"/>
      <c r="S686" s="68"/>
    </row>
    <row r="687" spans="1:19" s="34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34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63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</sheetData>
  <sheetProtection/>
  <mergeCells count="29">
    <mergeCell ref="D570:L570"/>
    <mergeCell ref="U10:X11"/>
    <mergeCell ref="Y10:Y12"/>
    <mergeCell ref="Z10:AB10"/>
    <mergeCell ref="Z11:AB11"/>
    <mergeCell ref="A19:D19"/>
    <mergeCell ref="A10:A12"/>
    <mergeCell ref="B10:B12"/>
    <mergeCell ref="C10:C12"/>
    <mergeCell ref="D10:D12"/>
    <mergeCell ref="T10:T11"/>
    <mergeCell ref="S10:S12"/>
    <mergeCell ref="P10:Q11"/>
    <mergeCell ref="H10:I11"/>
    <mergeCell ref="L10:M11"/>
    <mergeCell ref="N10:O11"/>
    <mergeCell ref="J10:K11"/>
    <mergeCell ref="C1:Q1"/>
    <mergeCell ref="C5:G5"/>
    <mergeCell ref="C6:G6"/>
    <mergeCell ref="N6:S6"/>
    <mergeCell ref="R10:R12"/>
    <mergeCell ref="M7:P7"/>
    <mergeCell ref="K9:M9"/>
    <mergeCell ref="C2:P2"/>
    <mergeCell ref="M8:Q8"/>
    <mergeCell ref="E10:E12"/>
    <mergeCell ref="N9:P9"/>
    <mergeCell ref="F10:G11"/>
  </mergeCells>
  <printOptions/>
  <pageMargins left="0.51" right="0.21" top="0.5" bottom="0.28" header="0.31496062992125984" footer="0.2"/>
  <pageSetup horizontalDpi="600" verticalDpi="600" orientation="landscape" paperSize="9" scale="62" r:id="rId3"/>
  <rowBreaks count="8" manualBreakCount="8">
    <brk id="38" max="18" man="1"/>
    <brk id="89" max="18" man="1"/>
    <brk id="133" max="18" man="1"/>
    <brk id="170" max="18" man="1"/>
    <brk id="191" max="18" man="1"/>
    <brk id="234" max="18" man="1"/>
    <brk id="258" max="18" man="1"/>
    <brk id="596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пользователя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Отдел кадров</cp:lastModifiedBy>
  <cp:lastPrinted>2018-04-25T05:56:08Z</cp:lastPrinted>
  <dcterms:created xsi:type="dcterms:W3CDTF">2009-01-06T07:26:03Z</dcterms:created>
  <dcterms:modified xsi:type="dcterms:W3CDTF">2018-05-30T07:04:21Z</dcterms:modified>
  <cp:category/>
  <cp:version/>
  <cp:contentType/>
  <cp:contentStatus/>
</cp:coreProperties>
</file>